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200\NorthawCuffleyParish Dropbox\Sally Griffiths\06 Council Meetings - Agendas, Notes and Minutes\2025 - 2026\25 11 12 Full Council\Councillor papers\"/>
    </mc:Choice>
  </mc:AlternateContent>
  <xr:revisionPtr revIDLastSave="0" documentId="13_ncr:1_{B6D5F6BB-2169-4DD8-AC51-E8212C1CFF1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 Budget for 2026-27" sheetId="12" r:id="rId1"/>
    <sheet name="Reserves " sheetId="14" r:id="rId2"/>
    <sheet name="Precept Increases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4" l="1"/>
  <c r="C30" i="14"/>
  <c r="E30" i="14"/>
  <c r="D22" i="12"/>
  <c r="E22" i="12"/>
  <c r="F22" i="12"/>
  <c r="G22" i="12"/>
  <c r="H22" i="12"/>
  <c r="C22" i="12"/>
  <c r="E101" i="12" l="1"/>
  <c r="E103" i="12" s="1"/>
  <c r="E24" i="12" s="1"/>
  <c r="D101" i="12"/>
  <c r="D53" i="12"/>
  <c r="C53" i="12"/>
  <c r="C103" i="12" s="1"/>
  <c r="C24" i="12" s="1"/>
  <c r="F103" i="12"/>
  <c r="F24" i="12" s="1"/>
  <c r="F23" i="12"/>
  <c r="H103" i="12"/>
  <c r="H24" i="12" s="1"/>
  <c r="G103" i="12"/>
  <c r="G24" i="12" s="1"/>
  <c r="G23" i="12"/>
  <c r="D4" i="15"/>
  <c r="D103" i="12" l="1"/>
  <c r="D24" i="12" s="1"/>
  <c r="D23" i="12"/>
  <c r="C23" i="12"/>
  <c r="H23" i="12"/>
  <c r="E23" i="12"/>
  <c r="F30" i="14"/>
  <c r="C5" i="15"/>
  <c r="D5" i="15" l="1"/>
  <c r="C6" i="15"/>
  <c r="C7" i="15"/>
  <c r="D6" i="15"/>
  <c r="C8" i="15" l="1"/>
  <c r="D7" i="15"/>
  <c r="C9" i="15" l="1"/>
  <c r="D8" i="15"/>
  <c r="D9" i="15" l="1"/>
</calcChain>
</file>

<file path=xl/sharedStrings.xml><?xml version="1.0" encoding="utf-8"?>
<sst xmlns="http://schemas.openxmlformats.org/spreadsheetml/2006/main" count="175" uniqueCount="156">
  <si>
    <t>Description</t>
  </si>
  <si>
    <t>Budget</t>
  </si>
  <si>
    <t>Precept</t>
  </si>
  <si>
    <t>Bank Interest</t>
  </si>
  <si>
    <t xml:space="preserve">Total Income </t>
  </si>
  <si>
    <t>RECEIPTS</t>
  </si>
  <si>
    <t>2022/23</t>
  </si>
  <si>
    <t xml:space="preserve">Total expenditure </t>
  </si>
  <si>
    <t>2023/24</t>
  </si>
  <si>
    <t>Sale of Advertising space</t>
  </si>
  <si>
    <t xml:space="preserve">Bowls Club Income </t>
  </si>
  <si>
    <t xml:space="preserve">Football Club Income </t>
  </si>
  <si>
    <t xml:space="preserve">Cuffley Tennis Club Income </t>
  </si>
  <si>
    <t xml:space="preserve">Northaw Churchyard </t>
  </si>
  <si>
    <t xml:space="preserve">Car Park Ticket Sales Sopers </t>
  </si>
  <si>
    <t xml:space="preserve">Car Park Ticket Sales Maynards </t>
  </si>
  <si>
    <t>Grants</t>
  </si>
  <si>
    <t>EXPENDITURE</t>
  </si>
  <si>
    <t xml:space="preserve">Chairmans Allowance/Budget </t>
  </si>
  <si>
    <t xml:space="preserve">Councillor Training </t>
  </si>
  <si>
    <t xml:space="preserve">Staff Salaries </t>
  </si>
  <si>
    <t xml:space="preserve">Staff Training </t>
  </si>
  <si>
    <t xml:space="preserve">Salary Admin Costs </t>
  </si>
  <si>
    <t xml:space="preserve">Maintenance &amp; Repairs Office </t>
  </si>
  <si>
    <t xml:space="preserve">Business Rates Office </t>
  </si>
  <si>
    <t xml:space="preserve">Utility Bills Office </t>
  </si>
  <si>
    <t xml:space="preserve">Cleaning - Office inc Windows </t>
  </si>
  <si>
    <t>Landlord Sv Charges Office</t>
  </si>
  <si>
    <t xml:space="preserve">Insurance </t>
  </si>
  <si>
    <t>Audit Fees</t>
  </si>
  <si>
    <t xml:space="preserve">Professional Fees </t>
  </si>
  <si>
    <t>Data Protection</t>
  </si>
  <si>
    <t>Subscriptions</t>
  </si>
  <si>
    <t>Advertising</t>
  </si>
  <si>
    <t xml:space="preserve">Stationery &amp; Printing </t>
  </si>
  <si>
    <t>Postage</t>
  </si>
  <si>
    <t xml:space="preserve">Photocopying </t>
  </si>
  <si>
    <t xml:space="preserve">Council Meetings - Hire costs </t>
  </si>
  <si>
    <t xml:space="preserve">Update newsletter </t>
  </si>
  <si>
    <t xml:space="preserve">Bank Charges </t>
  </si>
  <si>
    <t xml:space="preserve">IT equipment </t>
  </si>
  <si>
    <t xml:space="preserve">Office Refreshments </t>
  </si>
  <si>
    <t xml:space="preserve">Website </t>
  </si>
  <si>
    <t xml:space="preserve">Health &amp; Safety </t>
  </si>
  <si>
    <t xml:space="preserve">Office Equipment </t>
  </si>
  <si>
    <t xml:space="preserve">KGV Utlities </t>
  </si>
  <si>
    <t>Groundsman Expenses/Diesel</t>
  </si>
  <si>
    <t xml:space="preserve">KGV Play Area </t>
  </si>
  <si>
    <t xml:space="preserve">Water/Fire equipment </t>
  </si>
  <si>
    <t xml:space="preserve">Homewood Maintenance </t>
  </si>
  <si>
    <t>Security &amp; CCTV</t>
  </si>
  <si>
    <t xml:space="preserve">KGV Waste Disposal </t>
  </si>
  <si>
    <t>KGV Garage</t>
  </si>
  <si>
    <t xml:space="preserve">KGV Car Parks </t>
  </si>
  <si>
    <t>Northaw Play Area</t>
  </si>
  <si>
    <t>Northaw Churchyard</t>
  </si>
  <si>
    <t xml:space="preserve">Northaw Pond Maintenance </t>
  </si>
  <si>
    <t xml:space="preserve">War memorial </t>
  </si>
  <si>
    <t xml:space="preserve">Parish Tree Maintenance </t>
  </si>
  <si>
    <t xml:space="preserve">Street Lighting </t>
  </si>
  <si>
    <t xml:space="preserve">Dog Litter Collection </t>
  </si>
  <si>
    <t xml:space="preserve">Car Park Business Rates </t>
  </si>
  <si>
    <t>Car Park Tickets Rolls</t>
  </si>
  <si>
    <t xml:space="preserve">Car Park Maintenance </t>
  </si>
  <si>
    <t xml:space="preserve">Car Park signs and security </t>
  </si>
  <si>
    <t xml:space="preserve">Pay and Display Machine Maintenance </t>
  </si>
  <si>
    <t xml:space="preserve">Management Fees for Car Park Pymnts </t>
  </si>
  <si>
    <t xml:space="preserve">Community Grants </t>
  </si>
  <si>
    <t xml:space="preserve">PCSO Contract </t>
  </si>
  <si>
    <t xml:space="preserve">Community Functions/Events - Xmas etc </t>
  </si>
  <si>
    <t xml:space="preserve">Local Plan </t>
  </si>
  <si>
    <t xml:space="preserve">Litter Bin Collection </t>
  </si>
  <si>
    <t>Computer Software</t>
  </si>
  <si>
    <t xml:space="preserve">Opening Balance </t>
  </si>
  <si>
    <t xml:space="preserve">KGV Masterplan </t>
  </si>
  <si>
    <t xml:space="preserve">General Reserves </t>
  </si>
  <si>
    <t xml:space="preserve">Totals </t>
  </si>
  <si>
    <t xml:space="preserve">Millenium Wall Surveying </t>
  </si>
  <si>
    <t xml:space="preserve">Millenium Wall Anchoring </t>
  </si>
  <si>
    <t>Website &amp; Communications</t>
  </si>
  <si>
    <t xml:space="preserve">Office Repairs </t>
  </si>
  <si>
    <t xml:space="preserve">Litter and Flytipping </t>
  </si>
  <si>
    <t xml:space="preserve">Contingency </t>
  </si>
  <si>
    <t xml:space="preserve">Street Furnitue Restoration </t>
  </si>
  <si>
    <t xml:space="preserve">Millenium Wall Repairs </t>
  </si>
  <si>
    <t xml:space="preserve">Northaw Village Sign </t>
  </si>
  <si>
    <t xml:space="preserve">Homewood Pathways </t>
  </si>
  <si>
    <t xml:space="preserve">War Memorial </t>
  </si>
  <si>
    <t>Drain Clearance and Works CPs</t>
  </si>
  <si>
    <t>Legal Fees</t>
  </si>
  <si>
    <t>Street Furniture New &amp; Repairs</t>
  </si>
  <si>
    <t>Irrigation System Service - MG</t>
  </si>
  <si>
    <t xml:space="preserve">Resurfacing  Sopers Road Car Park </t>
  </si>
  <si>
    <t xml:space="preserve">Irrigation System </t>
  </si>
  <si>
    <t xml:space="preserve">Band D Increases </t>
  </si>
  <si>
    <t xml:space="preserve">Band D </t>
  </si>
  <si>
    <t xml:space="preserve">Precept </t>
  </si>
  <si>
    <t>%</t>
  </si>
  <si>
    <t>334®</t>
  </si>
  <si>
    <t>NORTHAW &amp; CUFFLEY PARISH COUNCIL RESERVES</t>
  </si>
  <si>
    <t xml:space="preserve">Draft </t>
  </si>
  <si>
    <t>Draft</t>
  </si>
  <si>
    <t>2024/25</t>
  </si>
  <si>
    <t xml:space="preserve">Northaw Park Refurbishment </t>
  </si>
  <si>
    <t xml:space="preserve">Tree Works </t>
  </si>
  <si>
    <t xml:space="preserve">Emergency Repairs to CP Barriers </t>
  </si>
  <si>
    <t>Code</t>
  </si>
  <si>
    <t>Elections 2023-2027</t>
  </si>
  <si>
    <t xml:space="preserve">Orchard Tree Maintenance </t>
  </si>
  <si>
    <t xml:space="preserve">Planning Advice </t>
  </si>
  <si>
    <t xml:space="preserve">Peters Wood Lease </t>
  </si>
  <si>
    <t xml:space="preserve">Telephone &amp; Internet </t>
  </si>
  <si>
    <t xml:space="preserve">Peters Wood Tree maintenance </t>
  </si>
  <si>
    <t>Technical Planning Advice</t>
  </si>
  <si>
    <t xml:space="preserve">CCTV New System Fund </t>
  </si>
  <si>
    <t xml:space="preserve">Public Toilet Refit &amp; Drainage </t>
  </si>
  <si>
    <t xml:space="preserve">KGV Maintenance Contingency </t>
  </si>
  <si>
    <t xml:space="preserve">Predicted Outturn </t>
  </si>
  <si>
    <t>2025/26</t>
  </si>
  <si>
    <t xml:space="preserve">Groundsman Office KGV </t>
  </si>
  <si>
    <t xml:space="preserve">Otrher Car Park Income </t>
  </si>
  <si>
    <t xml:space="preserve">Use of Reserves </t>
  </si>
  <si>
    <t xml:space="preserve">Millenium Wall &amp; Survey  </t>
  </si>
  <si>
    <t xml:space="preserve">Defibrillator Maintenance </t>
  </si>
  <si>
    <t>Grounds Maintenance</t>
  </si>
  <si>
    <t xml:space="preserve">Open Spaces </t>
  </si>
  <si>
    <t xml:space="preserve">Admin </t>
  </si>
  <si>
    <t xml:space="preserve">Car Parks </t>
  </si>
  <si>
    <t xml:space="preserve">Community </t>
  </si>
  <si>
    <t xml:space="preserve">Democracy </t>
  </si>
  <si>
    <t xml:space="preserve">Staff </t>
  </si>
  <si>
    <t xml:space="preserve">Cuffley Hall Rent </t>
  </si>
  <si>
    <t>2026/27</t>
  </si>
  <si>
    <t>NORTHAW &amp; CUFFLEY PARISH COUNCIL - Draft Budget RFO recommendation 121125</t>
  </si>
  <si>
    <t xml:space="preserve">Actual </t>
  </si>
  <si>
    <t xml:space="preserve">Fingerpost Court Payments </t>
  </si>
  <si>
    <t xml:space="preserve">Update (Inc) </t>
  </si>
  <si>
    <t xml:space="preserve">Miscellaneous Income </t>
  </si>
  <si>
    <t>Chairmans Personal Allowance</t>
  </si>
  <si>
    <t>Section 137</t>
  </si>
  <si>
    <t xml:space="preserve">Donations received </t>
  </si>
  <si>
    <t xml:space="preserve">Community Centre Rent </t>
  </si>
  <si>
    <t xml:space="preserve">Asset Management </t>
  </si>
  <si>
    <t xml:space="preserve">Income without CP </t>
  </si>
  <si>
    <t xml:space="preserve">KGV Drainage Surveys/Maint </t>
  </si>
  <si>
    <t xml:space="preserve">KGV Football Maintenance/Costs </t>
  </si>
  <si>
    <t xml:space="preserve">Staff Uniform/Safety wear </t>
  </si>
  <si>
    <t xml:space="preserve">Accounting System Fees </t>
  </si>
  <si>
    <t xml:space="preserve">As at 6 months </t>
  </si>
  <si>
    <t>Projected to 31/03/2026</t>
  </si>
  <si>
    <t xml:space="preserve">Millenium Wall Annual Survey </t>
  </si>
  <si>
    <t xml:space="preserve">Play Area Contingency  </t>
  </si>
  <si>
    <t xml:space="preserve">Use of Reserves for Precept </t>
  </si>
  <si>
    <t>Inflation 3.8% as of Sept 2025</t>
  </si>
  <si>
    <t>RPI 4.5% as of September 2025</t>
  </si>
  <si>
    <t xml:space="preserve">RFO Recommendation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</si>
</sst>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4">
    <xf numFmtId="0" fontId="0" fillId="0" borderId="0" xfId="0"/>
    <xf numFmtId="0" fontId="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 vertical="center"/>
    </xf>
    <xf numFmtId="0" fontId="8" fillId="0" borderId="1" xfId="0" applyFont="1" applyBorder="1"/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1" applyNumberFormat="1" applyFont="1" applyAlignment="1">
      <alignment vertical="top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horizontal="right" vertical="center"/>
    </xf>
    <xf numFmtId="0" fontId="12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43" fontId="10" fillId="0" borderId="2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2" fontId="10" fillId="0" borderId="3" xfId="0" applyNumberFormat="1" applyFont="1" applyBorder="1" applyAlignment="1">
      <alignment horizontal="right" vertical="center"/>
    </xf>
    <xf numFmtId="43" fontId="10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3" fillId="2" borderId="0" xfId="0" applyNumberFormat="1" applyFont="1" applyFill="1" applyAlignment="1">
      <alignment horizontal="left" vertical="center"/>
    </xf>
    <xf numFmtId="0" fontId="8" fillId="2" borderId="1" xfId="0" applyFont="1" applyFill="1" applyBorder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2" fontId="4" fillId="2" borderId="0" xfId="0" applyNumberFormat="1" applyFont="1" applyFill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44" fontId="2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43" fontId="10" fillId="2" borderId="3" xfId="0" applyNumberFormat="1" applyFont="1" applyFill="1" applyBorder="1" applyAlignment="1">
      <alignment horizontal="right"/>
    </xf>
    <xf numFmtId="44" fontId="7" fillId="0" borderId="4" xfId="0" applyNumberFormat="1" applyFont="1" applyBorder="1" applyAlignment="1">
      <alignment horizontal="right" vertical="center"/>
    </xf>
    <xf numFmtId="2" fontId="15" fillId="0" borderId="7" xfId="1" applyNumberFormat="1" applyFont="1" applyBorder="1" applyAlignment="1">
      <alignment vertical="center" wrapText="1"/>
    </xf>
    <xf numFmtId="0" fontId="7" fillId="0" borderId="6" xfId="0" applyFont="1" applyBorder="1" applyAlignment="1">
      <alignment horizontal="left"/>
    </xf>
    <xf numFmtId="44" fontId="1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/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horizontal="right" vertical="top" wrapText="1"/>
    </xf>
    <xf numFmtId="44" fontId="11" fillId="0" borderId="1" xfId="1" applyNumberFormat="1" applyFont="1" applyBorder="1" applyAlignment="1">
      <alignment horizontal="center"/>
    </xf>
    <xf numFmtId="44" fontId="0" fillId="0" borderId="1" xfId="0" applyNumberFormat="1" applyBorder="1"/>
    <xf numFmtId="0" fontId="9" fillId="0" borderId="1" xfId="0" applyFont="1" applyBorder="1"/>
    <xf numFmtId="4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/>
    <xf numFmtId="0" fontId="8" fillId="0" borderId="2" xfId="0" applyFont="1" applyBorder="1"/>
    <xf numFmtId="4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top"/>
    </xf>
    <xf numFmtId="0" fontId="0" fillId="3" borderId="1" xfId="0" applyFill="1" applyBorder="1" applyAlignment="1">
      <alignment vertical="center"/>
    </xf>
    <xf numFmtId="44" fontId="0" fillId="3" borderId="1" xfId="0" applyNumberFormat="1" applyFill="1" applyBorder="1" applyAlignment="1">
      <alignment horizontal="center" vertical="top" wrapText="1"/>
    </xf>
    <xf numFmtId="44" fontId="0" fillId="3" borderId="1" xfId="0" applyNumberFormat="1" applyFill="1" applyBorder="1"/>
    <xf numFmtId="44" fontId="1" fillId="0" borderId="1" xfId="0" applyNumberFormat="1" applyFont="1" applyBorder="1"/>
    <xf numFmtId="44" fontId="0" fillId="0" borderId="0" xfId="0" applyNumberFormat="1"/>
    <xf numFmtId="9" fontId="0" fillId="0" borderId="0" xfId="0" applyNumberFormat="1"/>
    <xf numFmtId="0" fontId="0" fillId="2" borderId="0" xfId="0" applyFill="1"/>
    <xf numFmtId="9" fontId="0" fillId="2" borderId="0" xfId="0" applyNumberFormat="1" applyFill="1"/>
    <xf numFmtId="44" fontId="0" fillId="2" borderId="0" xfId="0" applyNumberFormat="1" applyFill="1"/>
    <xf numFmtId="0" fontId="0" fillId="4" borderId="0" xfId="0" applyFill="1"/>
    <xf numFmtId="9" fontId="0" fillId="4" borderId="0" xfId="0" applyNumberFormat="1" applyFill="1"/>
    <xf numFmtId="44" fontId="0" fillId="4" borderId="0" xfId="0" applyNumberFormat="1" applyFill="1"/>
    <xf numFmtId="0" fontId="0" fillId="6" borderId="0" xfId="0" applyFill="1"/>
    <xf numFmtId="9" fontId="0" fillId="6" borderId="0" xfId="0" applyNumberFormat="1" applyFill="1"/>
    <xf numFmtId="44" fontId="0" fillId="6" borderId="0" xfId="0" applyNumberFormat="1" applyFill="1"/>
    <xf numFmtId="0" fontId="0" fillId="7" borderId="0" xfId="0" applyFill="1"/>
    <xf numFmtId="9" fontId="0" fillId="7" borderId="0" xfId="0" applyNumberFormat="1" applyFill="1"/>
    <xf numFmtId="44" fontId="0" fillId="7" borderId="0" xfId="0" applyNumberFormat="1" applyFill="1"/>
    <xf numFmtId="44" fontId="13" fillId="2" borderId="1" xfId="0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8" borderId="1" xfId="0" applyFont="1" applyFill="1" applyBorder="1" applyAlignment="1">
      <alignment wrapText="1"/>
    </xf>
    <xf numFmtId="0" fontId="8" fillId="8" borderId="1" xfId="0" applyFont="1" applyFill="1" applyBorder="1"/>
    <xf numFmtId="0" fontId="8" fillId="9" borderId="1" xfId="0" applyFont="1" applyFill="1" applyBorder="1"/>
    <xf numFmtId="0" fontId="8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15" fillId="5" borderId="7" xfId="1" applyFont="1" applyFill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8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wrapText="1"/>
    </xf>
    <xf numFmtId="0" fontId="8" fillId="11" borderId="1" xfId="0" applyFont="1" applyFill="1" applyBorder="1"/>
    <xf numFmtId="0" fontId="8" fillId="11" borderId="2" xfId="0" applyFont="1" applyFill="1" applyBorder="1"/>
    <xf numFmtId="0" fontId="15" fillId="11" borderId="7" xfId="1" applyFont="1" applyFill="1" applyBorder="1" applyAlignment="1">
      <alignment vertical="center" wrapText="1"/>
    </xf>
    <xf numFmtId="0" fontId="8" fillId="11" borderId="1" xfId="0" applyFont="1" applyFill="1" applyBorder="1" applyAlignment="1">
      <alignment wrapText="1"/>
    </xf>
    <xf numFmtId="0" fontId="8" fillId="0" borderId="11" xfId="0" applyFont="1" applyBorder="1" applyAlignment="1">
      <alignment horizontal="left"/>
    </xf>
    <xf numFmtId="0" fontId="10" fillId="0" borderId="0" xfId="0" applyFont="1" applyAlignment="1">
      <alignment horizontal="left"/>
    </xf>
    <xf numFmtId="44" fontId="7" fillId="0" borderId="0" xfId="0" applyNumberFormat="1" applyFont="1" applyAlignment="1">
      <alignment horizontal="right" vertical="center"/>
    </xf>
    <xf numFmtId="0" fontId="10" fillId="0" borderId="12" xfId="0" applyFont="1" applyBorder="1" applyAlignment="1">
      <alignment horizontal="left"/>
    </xf>
    <xf numFmtId="44" fontId="14" fillId="0" borderId="13" xfId="0" applyNumberFormat="1" applyFont="1" applyBorder="1" applyAlignment="1">
      <alignment horizontal="right"/>
    </xf>
    <xf numFmtId="43" fontId="10" fillId="2" borderId="5" xfId="0" applyNumberFormat="1" applyFont="1" applyFill="1" applyBorder="1" applyAlignment="1">
      <alignment horizontal="right"/>
    </xf>
    <xf numFmtId="43" fontId="16" fillId="0" borderId="1" xfId="0" applyNumberFormat="1" applyFont="1" applyBorder="1"/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14" xfId="0" applyFont="1" applyBorder="1" applyAlignment="1">
      <alignment horizontal="left"/>
    </xf>
    <xf numFmtId="44" fontId="14" fillId="0" borderId="15" xfId="0" applyNumberFormat="1" applyFont="1" applyBorder="1" applyAlignment="1">
      <alignment horizontal="right"/>
    </xf>
    <xf numFmtId="44" fontId="17" fillId="0" borderId="15" xfId="0" applyNumberFormat="1" applyFont="1" applyBorder="1" applyAlignment="1">
      <alignment horizontal="right"/>
    </xf>
    <xf numFmtId="44" fontId="17" fillId="0" borderId="16" xfId="0" applyNumberFormat="1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0" fillId="0" borderId="8" xfId="0" applyBorder="1"/>
  </cellXfs>
  <cellStyles count="2">
    <cellStyle name="Normal" xfId="0" builtinId="0"/>
    <cellStyle name="Normal_St Paul's Without Account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C95-3D29-4787-8648-5A4333540698}">
  <sheetPr>
    <pageSetUpPr fitToPage="1"/>
  </sheetPr>
  <dimension ref="A1:P120"/>
  <sheetViews>
    <sheetView workbookViewId="0">
      <selection activeCell="L16" sqref="L16"/>
    </sheetView>
  </sheetViews>
  <sheetFormatPr defaultColWidth="9.140625" defaultRowHeight="15" x14ac:dyDescent="0.25"/>
  <cols>
    <col min="1" max="1" width="5.28515625" style="61" customWidth="1"/>
    <col min="2" max="2" width="32.140625" style="61" customWidth="1"/>
    <col min="3" max="3" width="12.42578125" style="7" customWidth="1"/>
    <col min="4" max="4" width="12.85546875" style="7" customWidth="1"/>
    <col min="5" max="7" width="15.28515625" style="62" customWidth="1"/>
    <col min="8" max="8" width="15.28515625" style="47" customWidth="1"/>
    <col min="9" max="9" width="13" style="1" customWidth="1"/>
    <col min="10" max="16384" width="9.140625" style="1"/>
  </cols>
  <sheetData>
    <row r="1" spans="1:9" x14ac:dyDescent="0.25">
      <c r="A1" s="142" t="s">
        <v>133</v>
      </c>
      <c r="B1" s="143"/>
      <c r="C1" s="143"/>
      <c r="D1" s="143"/>
      <c r="E1" s="143"/>
      <c r="F1" s="143"/>
      <c r="G1" s="143"/>
      <c r="H1" s="143"/>
    </row>
    <row r="2" spans="1:9" x14ac:dyDescent="0.25">
      <c r="A2" s="3"/>
      <c r="B2" s="3" t="s">
        <v>5</v>
      </c>
      <c r="C2" s="10" t="s">
        <v>6</v>
      </c>
      <c r="D2" s="10" t="s">
        <v>8</v>
      </c>
      <c r="E2" s="65" t="s">
        <v>102</v>
      </c>
      <c r="F2" s="65" t="s">
        <v>118</v>
      </c>
      <c r="G2" s="65" t="s">
        <v>118</v>
      </c>
      <c r="H2" s="24" t="s">
        <v>132</v>
      </c>
    </row>
    <row r="3" spans="1:9" s="30" customFormat="1" ht="25.5" x14ac:dyDescent="0.25">
      <c r="A3" s="26" t="s">
        <v>106</v>
      </c>
      <c r="B3" s="26" t="s">
        <v>0</v>
      </c>
      <c r="C3" s="24" t="s">
        <v>134</v>
      </c>
      <c r="D3" s="24" t="s">
        <v>134</v>
      </c>
      <c r="E3" s="24" t="s">
        <v>134</v>
      </c>
      <c r="F3" s="133" t="s">
        <v>1</v>
      </c>
      <c r="G3" s="133" t="s">
        <v>117</v>
      </c>
      <c r="H3" s="134" t="s">
        <v>100</v>
      </c>
    </row>
    <row r="4" spans="1:9" x14ac:dyDescent="0.25">
      <c r="A4" s="38">
        <v>1076</v>
      </c>
      <c r="B4" s="38" t="s">
        <v>2</v>
      </c>
      <c r="C4" s="39">
        <v>257511</v>
      </c>
      <c r="D4" s="39">
        <v>266490</v>
      </c>
      <c r="E4" s="39">
        <v>274213</v>
      </c>
      <c r="F4" s="39">
        <v>281422</v>
      </c>
      <c r="G4" s="39">
        <v>281422</v>
      </c>
      <c r="H4" s="39">
        <v>287047</v>
      </c>
      <c r="I4" s="84"/>
    </row>
    <row r="5" spans="1:9" x14ac:dyDescent="0.25">
      <c r="A5" s="38">
        <v>1000</v>
      </c>
      <c r="B5" s="38" t="s">
        <v>136</v>
      </c>
      <c r="C5" s="39">
        <v>0</v>
      </c>
      <c r="D5" s="39"/>
      <c r="E5" s="39">
        <v>75</v>
      </c>
      <c r="F5" s="39">
        <v>0</v>
      </c>
      <c r="G5" s="39">
        <v>0</v>
      </c>
      <c r="H5" s="39">
        <v>0</v>
      </c>
      <c r="I5" s="84"/>
    </row>
    <row r="6" spans="1:9" x14ac:dyDescent="0.25">
      <c r="A6" s="38">
        <v>1005</v>
      </c>
      <c r="B6" s="38" t="s">
        <v>9</v>
      </c>
      <c r="C6" s="39">
        <v>970</v>
      </c>
      <c r="D6" s="39">
        <v>677</v>
      </c>
      <c r="E6" s="39">
        <v>720</v>
      </c>
      <c r="F6" s="39">
        <v>700</v>
      </c>
      <c r="G6" s="39">
        <v>645</v>
      </c>
      <c r="H6" s="39">
        <v>700</v>
      </c>
      <c r="I6" s="84"/>
    </row>
    <row r="7" spans="1:9" x14ac:dyDescent="0.25">
      <c r="A7" s="66">
        <v>1010</v>
      </c>
      <c r="B7" s="66" t="s">
        <v>16</v>
      </c>
      <c r="C7" s="67">
        <v>350</v>
      </c>
      <c r="D7" s="67">
        <v>10000</v>
      </c>
      <c r="E7" s="67">
        <v>1912</v>
      </c>
      <c r="F7" s="67">
        <v>0</v>
      </c>
      <c r="G7" s="67">
        <v>500</v>
      </c>
      <c r="H7" s="67">
        <v>0</v>
      </c>
      <c r="I7" s="84"/>
    </row>
    <row r="8" spans="1:9" x14ac:dyDescent="0.25">
      <c r="A8" s="66">
        <v>1015</v>
      </c>
      <c r="B8" s="66" t="s">
        <v>137</v>
      </c>
      <c r="C8" s="131">
        <v>612</v>
      </c>
      <c r="D8" s="131">
        <v>6324</v>
      </c>
      <c r="E8" s="131">
        <v>6555</v>
      </c>
      <c r="F8" s="131">
        <v>0</v>
      </c>
      <c r="G8" s="131">
        <v>3538</v>
      </c>
      <c r="H8" s="131"/>
      <c r="I8" s="84"/>
    </row>
    <row r="9" spans="1:9" x14ac:dyDescent="0.25">
      <c r="A9" s="66">
        <v>1020</v>
      </c>
      <c r="B9" s="66" t="s">
        <v>140</v>
      </c>
      <c r="C9" s="131">
        <v>0</v>
      </c>
      <c r="D9" s="131">
        <v>1732</v>
      </c>
      <c r="E9" s="131">
        <v>1667</v>
      </c>
      <c r="F9" s="131">
        <v>0</v>
      </c>
      <c r="G9" s="131">
        <v>0</v>
      </c>
      <c r="H9" s="131">
        <v>0</v>
      </c>
      <c r="I9" s="84"/>
    </row>
    <row r="10" spans="1:9" x14ac:dyDescent="0.25">
      <c r="A10" s="38">
        <v>1080</v>
      </c>
      <c r="B10" s="38" t="s">
        <v>3</v>
      </c>
      <c r="C10" s="39">
        <v>326</v>
      </c>
      <c r="D10" s="39">
        <v>3003</v>
      </c>
      <c r="E10" s="39">
        <v>5300</v>
      </c>
      <c r="F10" s="39">
        <v>5000</v>
      </c>
      <c r="G10" s="39">
        <v>8000</v>
      </c>
      <c r="H10" s="39">
        <v>5000</v>
      </c>
    </row>
    <row r="11" spans="1:9" x14ac:dyDescent="0.25">
      <c r="A11" s="40">
        <v>1100</v>
      </c>
      <c r="B11" s="40" t="s">
        <v>10</v>
      </c>
      <c r="C11" s="42">
        <v>816</v>
      </c>
      <c r="D11" s="42">
        <v>1003</v>
      </c>
      <c r="E11" s="42">
        <v>1042</v>
      </c>
      <c r="F11" s="42">
        <v>700</v>
      </c>
      <c r="G11" s="42">
        <v>700</v>
      </c>
      <c r="H11" s="42">
        <v>700</v>
      </c>
    </row>
    <row r="12" spans="1:9" x14ac:dyDescent="0.25">
      <c r="A12" s="40">
        <v>1105</v>
      </c>
      <c r="B12" s="40" t="s">
        <v>11</v>
      </c>
      <c r="C12" s="42">
        <v>8399</v>
      </c>
      <c r="D12" s="42">
        <v>14846</v>
      </c>
      <c r="E12" s="42">
        <v>14051</v>
      </c>
      <c r="F12" s="42">
        <v>14000</v>
      </c>
      <c r="G12" s="42">
        <v>13210</v>
      </c>
      <c r="H12" s="42">
        <v>14000</v>
      </c>
    </row>
    <row r="13" spans="1:9" x14ac:dyDescent="0.25">
      <c r="A13" s="40">
        <v>1110</v>
      </c>
      <c r="B13" s="40" t="s">
        <v>12</v>
      </c>
      <c r="C13" s="42">
        <v>1103</v>
      </c>
      <c r="D13" s="42">
        <v>1454</v>
      </c>
      <c r="E13" s="42">
        <v>1811</v>
      </c>
      <c r="F13" s="42">
        <v>1200</v>
      </c>
      <c r="G13" s="42">
        <v>1500</v>
      </c>
      <c r="H13" s="42">
        <v>1200</v>
      </c>
    </row>
    <row r="14" spans="1:9" x14ac:dyDescent="0.25">
      <c r="A14" s="40">
        <v>1115</v>
      </c>
      <c r="B14" s="40" t="s">
        <v>141</v>
      </c>
      <c r="C14" s="41">
        <v>5</v>
      </c>
      <c r="D14" s="41">
        <v>5</v>
      </c>
      <c r="E14" s="41">
        <v>5</v>
      </c>
      <c r="F14" s="41">
        <v>5</v>
      </c>
      <c r="G14" s="41">
        <v>5</v>
      </c>
      <c r="H14" s="41">
        <v>5</v>
      </c>
    </row>
    <row r="15" spans="1:9" x14ac:dyDescent="0.25">
      <c r="A15" s="40">
        <v>1120</v>
      </c>
      <c r="B15" s="40" t="s">
        <v>131</v>
      </c>
      <c r="C15" s="41">
        <v>5</v>
      </c>
      <c r="D15" s="41">
        <v>5</v>
      </c>
      <c r="E15" s="41">
        <v>5</v>
      </c>
      <c r="F15" s="41">
        <v>5</v>
      </c>
      <c r="G15" s="41">
        <v>5</v>
      </c>
      <c r="H15" s="41">
        <v>5</v>
      </c>
    </row>
    <row r="16" spans="1:9" x14ac:dyDescent="0.25">
      <c r="A16" s="40">
        <v>1200</v>
      </c>
      <c r="B16" s="40" t="s">
        <v>13</v>
      </c>
      <c r="C16" s="42">
        <v>2765</v>
      </c>
      <c r="D16" s="42">
        <v>2765</v>
      </c>
      <c r="E16" s="42">
        <v>3000</v>
      </c>
      <c r="F16" s="42">
        <v>3000</v>
      </c>
      <c r="G16" s="42">
        <v>3000</v>
      </c>
      <c r="H16" s="42">
        <v>3000</v>
      </c>
    </row>
    <row r="17" spans="1:16" x14ac:dyDescent="0.25">
      <c r="A17" s="40">
        <v>1214</v>
      </c>
      <c r="B17" s="40" t="s">
        <v>135</v>
      </c>
      <c r="C17" s="42">
        <v>2629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</row>
    <row r="18" spans="1:16" x14ac:dyDescent="0.25">
      <c r="A18" s="40">
        <v>1300</v>
      </c>
      <c r="B18" s="40" t="s">
        <v>14</v>
      </c>
      <c r="C18" s="42">
        <v>100733</v>
      </c>
      <c r="D18" s="42">
        <v>122293</v>
      </c>
      <c r="E18" s="42">
        <v>147459</v>
      </c>
      <c r="F18" s="42">
        <v>100000</v>
      </c>
      <c r="G18" s="42">
        <v>107000</v>
      </c>
      <c r="H18" s="42">
        <v>100000</v>
      </c>
    </row>
    <row r="19" spans="1:16" x14ac:dyDescent="0.25">
      <c r="A19" s="40">
        <v>1305</v>
      </c>
      <c r="B19" s="40" t="s">
        <v>15</v>
      </c>
      <c r="C19" s="42">
        <v>23558</v>
      </c>
      <c r="D19" s="42">
        <v>26281</v>
      </c>
      <c r="E19" s="42">
        <v>23648</v>
      </c>
      <c r="F19" s="42">
        <v>24000</v>
      </c>
      <c r="G19" s="42">
        <v>25000</v>
      </c>
      <c r="H19" s="42">
        <v>24000</v>
      </c>
    </row>
    <row r="20" spans="1:16" x14ac:dyDescent="0.25">
      <c r="A20" s="126">
        <v>1310</v>
      </c>
      <c r="B20" s="40" t="s">
        <v>120</v>
      </c>
      <c r="C20" s="42">
        <v>0</v>
      </c>
      <c r="D20" s="42">
        <v>190</v>
      </c>
      <c r="E20" s="42">
        <v>5328</v>
      </c>
      <c r="F20" s="42">
        <v>0</v>
      </c>
      <c r="G20" s="42">
        <v>0</v>
      </c>
      <c r="H20" s="42">
        <v>0</v>
      </c>
    </row>
    <row r="21" spans="1:16" ht="15.75" thickBot="1" x14ac:dyDescent="0.3">
      <c r="A21" s="110">
        <v>1500</v>
      </c>
      <c r="B21" s="111" t="s">
        <v>110</v>
      </c>
      <c r="C21" s="42">
        <v>1200</v>
      </c>
      <c r="D21" s="42">
        <v>1500</v>
      </c>
      <c r="E21" s="42">
        <v>1400</v>
      </c>
      <c r="F21" s="42">
        <v>1400</v>
      </c>
      <c r="G21" s="42">
        <v>1400</v>
      </c>
      <c r="H21" s="42">
        <v>1400</v>
      </c>
    </row>
    <row r="22" spans="1:16" ht="15.75" thickBot="1" x14ac:dyDescent="0.3">
      <c r="A22" s="135"/>
      <c r="B22" s="129" t="s">
        <v>143</v>
      </c>
      <c r="C22" s="130">
        <f>SUM(C4:C17)+C21</f>
        <v>276691</v>
      </c>
      <c r="D22" s="130">
        <f t="shared" ref="D22:H22" si="0">SUM(D4:D17)+D21</f>
        <v>309804</v>
      </c>
      <c r="E22" s="130">
        <f t="shared" si="0"/>
        <v>311756</v>
      </c>
      <c r="F22" s="130">
        <f t="shared" si="0"/>
        <v>307432</v>
      </c>
      <c r="G22" s="130">
        <f t="shared" si="0"/>
        <v>313925</v>
      </c>
      <c r="H22" s="130">
        <f t="shared" si="0"/>
        <v>313057</v>
      </c>
    </row>
    <row r="23" spans="1:16" ht="15.75" thickBot="1" x14ac:dyDescent="0.3">
      <c r="A23" s="135"/>
      <c r="B23" s="129" t="s">
        <v>4</v>
      </c>
      <c r="C23" s="130">
        <f>SUM(C4:C21)</f>
        <v>400982</v>
      </c>
      <c r="D23" s="130">
        <f>SUM(D4:D21)</f>
        <v>458568</v>
      </c>
      <c r="E23" s="130">
        <f>SUM(E4:E21)</f>
        <v>488191</v>
      </c>
      <c r="F23" s="130">
        <f t="shared" ref="F23" si="1">SUM(F4:F21)</f>
        <v>431432</v>
      </c>
      <c r="G23" s="130">
        <f>SUM(G4:G21)</f>
        <v>445925</v>
      </c>
      <c r="H23" s="130">
        <f>SUM(H4:H21)</f>
        <v>437057</v>
      </c>
    </row>
    <row r="24" spans="1:16" ht="15.75" thickBot="1" x14ac:dyDescent="0.3">
      <c r="A24" s="135"/>
      <c r="B24" s="136" t="s">
        <v>121</v>
      </c>
      <c r="C24" s="137">
        <f>SUM(C22-C103)</f>
        <v>2066</v>
      </c>
      <c r="D24" s="138">
        <f t="shared" ref="D24:H24" si="2">SUM(D22-D103)</f>
        <v>-23121</v>
      </c>
      <c r="E24" s="138">
        <f t="shared" si="2"/>
        <v>-38712</v>
      </c>
      <c r="F24" s="138">
        <f t="shared" si="2"/>
        <v>-74853</v>
      </c>
      <c r="G24" s="138">
        <f t="shared" si="2"/>
        <v>-18429</v>
      </c>
      <c r="H24" s="139">
        <f t="shared" si="2"/>
        <v>-72443</v>
      </c>
    </row>
    <row r="25" spans="1:16" x14ac:dyDescent="0.25">
      <c r="A25" s="127"/>
      <c r="B25" s="127"/>
      <c r="C25" s="128"/>
      <c r="D25" s="128"/>
      <c r="E25" s="128"/>
      <c r="F25" s="128"/>
      <c r="G25" s="128"/>
      <c r="H25" s="128"/>
    </row>
    <row r="26" spans="1:16" ht="15.75" x14ac:dyDescent="0.25">
      <c r="A26" s="43"/>
      <c r="B26" s="43"/>
      <c r="C26" s="6"/>
      <c r="D26" s="6"/>
      <c r="E26" s="6"/>
      <c r="F26" s="6"/>
      <c r="G26" s="6"/>
      <c r="H26" s="44"/>
      <c r="J26" s="12"/>
      <c r="K26" s="13"/>
      <c r="L26" s="13"/>
      <c r="M26" s="14"/>
      <c r="N26" s="13"/>
      <c r="O26" s="13"/>
      <c r="P26" s="15"/>
    </row>
    <row r="27" spans="1:16" ht="15.75" x14ac:dyDescent="0.25">
      <c r="A27" s="45"/>
      <c r="B27" s="45" t="s">
        <v>17</v>
      </c>
      <c r="C27" s="10" t="s">
        <v>6</v>
      </c>
      <c r="D27" s="10" t="s">
        <v>8</v>
      </c>
      <c r="E27" s="65" t="s">
        <v>102</v>
      </c>
      <c r="F27" s="65" t="s">
        <v>118</v>
      </c>
      <c r="G27" s="65" t="s">
        <v>118</v>
      </c>
      <c r="H27" s="24" t="s">
        <v>118</v>
      </c>
      <c r="J27" s="12"/>
      <c r="K27" s="13"/>
      <c r="L27" s="13"/>
      <c r="M27" s="16"/>
      <c r="N27" s="13"/>
      <c r="O27" s="13"/>
      <c r="P27" s="15"/>
    </row>
    <row r="28" spans="1:16" ht="55.9" customHeight="1" x14ac:dyDescent="0.25">
      <c r="A28" s="26" t="s">
        <v>106</v>
      </c>
      <c r="B28" s="26" t="s">
        <v>0</v>
      </c>
      <c r="C28" s="24" t="s">
        <v>134</v>
      </c>
      <c r="D28" s="24" t="s">
        <v>134</v>
      </c>
      <c r="E28" s="24" t="s">
        <v>134</v>
      </c>
      <c r="F28" s="64" t="s">
        <v>1</v>
      </c>
      <c r="G28" s="64" t="s">
        <v>117</v>
      </c>
      <c r="H28" s="25" t="s">
        <v>101</v>
      </c>
      <c r="J28" s="12"/>
      <c r="K28" s="13"/>
      <c r="L28" s="13"/>
      <c r="M28" s="16"/>
      <c r="N28" s="13"/>
      <c r="O28" s="13"/>
      <c r="P28" s="15"/>
    </row>
    <row r="29" spans="1:16" s="47" customFormat="1" ht="15.75" customHeight="1" x14ac:dyDescent="0.2">
      <c r="A29" s="112">
        <v>4400</v>
      </c>
      <c r="B29" s="2" t="s">
        <v>18</v>
      </c>
      <c r="C29" s="46">
        <v>940</v>
      </c>
      <c r="D29" s="46">
        <v>896</v>
      </c>
      <c r="E29" s="46">
        <v>944</v>
      </c>
      <c r="F29" s="46">
        <v>2000</v>
      </c>
      <c r="G29" s="46">
        <v>1100</v>
      </c>
      <c r="H29" s="46">
        <v>2000</v>
      </c>
      <c r="J29" s="48"/>
      <c r="K29" s="49"/>
      <c r="L29" s="49"/>
      <c r="M29" s="16"/>
      <c r="N29" s="49"/>
      <c r="O29" s="49"/>
      <c r="P29" s="33"/>
    </row>
    <row r="30" spans="1:16" s="47" customFormat="1" ht="15.75" customHeight="1" x14ac:dyDescent="0.2">
      <c r="A30" s="112">
        <v>4405</v>
      </c>
      <c r="B30" s="2" t="s">
        <v>138</v>
      </c>
      <c r="C30" s="46">
        <v>38</v>
      </c>
      <c r="D30" s="46">
        <v>0</v>
      </c>
      <c r="E30" s="46">
        <v>0</v>
      </c>
      <c r="F30" s="46"/>
      <c r="G30" s="46">
        <v>0</v>
      </c>
      <c r="H30" s="46">
        <v>0</v>
      </c>
      <c r="J30" s="48"/>
      <c r="K30" s="49"/>
      <c r="L30" s="49"/>
      <c r="M30" s="16"/>
      <c r="N30" s="49"/>
      <c r="O30" s="49"/>
      <c r="P30" s="33"/>
    </row>
    <row r="31" spans="1:16" s="47" customFormat="1" ht="18" customHeight="1" x14ac:dyDescent="0.2">
      <c r="A31" s="113">
        <v>4425</v>
      </c>
      <c r="B31" s="17" t="s">
        <v>19</v>
      </c>
      <c r="C31" s="46">
        <v>0</v>
      </c>
      <c r="D31" s="46">
        <v>0</v>
      </c>
      <c r="E31" s="46">
        <v>0</v>
      </c>
      <c r="F31" s="46">
        <v>500</v>
      </c>
      <c r="G31" s="46">
        <v>0</v>
      </c>
      <c r="H31" s="46">
        <v>500</v>
      </c>
      <c r="J31" s="48"/>
      <c r="K31" s="49"/>
      <c r="L31" s="49"/>
      <c r="M31" s="16"/>
      <c r="N31" s="49"/>
      <c r="O31" s="49"/>
      <c r="P31" s="33"/>
    </row>
    <row r="32" spans="1:16" s="47" customFormat="1" ht="18" customHeight="1" x14ac:dyDescent="0.2">
      <c r="A32" s="114">
        <v>4000</v>
      </c>
      <c r="B32" s="17" t="s">
        <v>20</v>
      </c>
      <c r="C32" s="46">
        <v>99435</v>
      </c>
      <c r="D32" s="46">
        <v>110892</v>
      </c>
      <c r="E32" s="46">
        <v>115830</v>
      </c>
      <c r="F32" s="46">
        <v>150000</v>
      </c>
      <c r="G32" s="46">
        <v>113868</v>
      </c>
      <c r="H32" s="46">
        <v>120000</v>
      </c>
      <c r="J32" s="48"/>
      <c r="K32" s="49"/>
      <c r="L32" s="49"/>
      <c r="M32" s="16"/>
      <c r="N32" s="49"/>
      <c r="O32" s="49"/>
      <c r="P32" s="33"/>
    </row>
    <row r="33" spans="1:16" ht="18" customHeight="1" x14ac:dyDescent="0.25">
      <c r="A33" s="115">
        <v>4055</v>
      </c>
      <c r="B33" s="17" t="s">
        <v>21</v>
      </c>
      <c r="C33" s="46">
        <v>1322</v>
      </c>
      <c r="D33" s="46">
        <v>1335</v>
      </c>
      <c r="E33" s="46">
        <v>1234</v>
      </c>
      <c r="F33" s="46">
        <v>2000</v>
      </c>
      <c r="G33" s="46">
        <v>1250</v>
      </c>
      <c r="H33" s="46">
        <v>1400</v>
      </c>
      <c r="J33" s="12"/>
      <c r="K33" s="13"/>
      <c r="L33" s="13"/>
      <c r="M33" s="14"/>
      <c r="N33" s="13"/>
      <c r="O33" s="13"/>
      <c r="P33" s="15"/>
    </row>
    <row r="34" spans="1:16" s="50" customFormat="1" ht="18" customHeight="1" x14ac:dyDescent="0.2">
      <c r="A34" s="115">
        <v>4060</v>
      </c>
      <c r="B34" s="17" t="s">
        <v>22</v>
      </c>
      <c r="C34" s="46">
        <v>605</v>
      </c>
      <c r="D34" s="46">
        <v>911</v>
      </c>
      <c r="E34" s="46">
        <v>1050</v>
      </c>
      <c r="F34" s="46">
        <v>1100</v>
      </c>
      <c r="G34" s="46">
        <v>980</v>
      </c>
      <c r="H34" s="46">
        <v>1200</v>
      </c>
      <c r="J34" s="51"/>
      <c r="K34" s="52"/>
      <c r="L34" s="52"/>
      <c r="M34" s="53"/>
      <c r="N34" s="52"/>
      <c r="O34" s="52"/>
      <c r="P34" s="54"/>
    </row>
    <row r="35" spans="1:16" s="50" customFormat="1" ht="18" customHeight="1" x14ac:dyDescent="0.2">
      <c r="A35" s="115">
        <v>4061</v>
      </c>
      <c r="B35" s="17" t="s">
        <v>146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1500</v>
      </c>
      <c r="J35" s="51"/>
      <c r="K35" s="52"/>
      <c r="L35" s="52"/>
      <c r="M35" s="53"/>
      <c r="N35" s="52"/>
      <c r="O35" s="52"/>
      <c r="P35" s="54"/>
    </row>
    <row r="36" spans="1:16" ht="18" customHeight="1" x14ac:dyDescent="0.25">
      <c r="A36" s="115">
        <v>4100</v>
      </c>
      <c r="B36" s="17" t="s">
        <v>23</v>
      </c>
      <c r="C36" s="46">
        <v>607</v>
      </c>
      <c r="D36" s="46">
        <v>3793</v>
      </c>
      <c r="E36" s="46">
        <v>1812</v>
      </c>
      <c r="F36" s="46">
        <v>1000</v>
      </c>
      <c r="G36" s="46">
        <v>650</v>
      </c>
      <c r="H36" s="46">
        <v>1000</v>
      </c>
      <c r="J36" s="12"/>
      <c r="K36" s="13"/>
      <c r="L36" s="13"/>
      <c r="M36" s="14"/>
      <c r="N36" s="18"/>
      <c r="O36" s="18"/>
      <c r="P36" s="15"/>
    </row>
    <row r="37" spans="1:16" s="30" customFormat="1" ht="18" customHeight="1" x14ac:dyDescent="0.2">
      <c r="A37" s="116">
        <v>4105</v>
      </c>
      <c r="B37" s="27" t="s">
        <v>24</v>
      </c>
      <c r="C37" s="46">
        <v>4192</v>
      </c>
      <c r="D37" s="46">
        <v>4401</v>
      </c>
      <c r="E37" s="46">
        <v>4836</v>
      </c>
      <c r="F37" s="46">
        <v>5200</v>
      </c>
      <c r="G37" s="46">
        <v>5800</v>
      </c>
      <c r="H37" s="46">
        <v>6300</v>
      </c>
      <c r="J37" s="31"/>
      <c r="K37" s="23"/>
      <c r="L37" s="23"/>
      <c r="M37" s="28"/>
      <c r="N37" s="23"/>
      <c r="O37" s="23"/>
      <c r="P37" s="32"/>
    </row>
    <row r="38" spans="1:16" ht="18" customHeight="1" x14ac:dyDescent="0.25">
      <c r="A38" s="116">
        <v>4100</v>
      </c>
      <c r="B38" s="27" t="s">
        <v>25</v>
      </c>
      <c r="C38" s="46">
        <v>1810</v>
      </c>
      <c r="D38" s="46">
        <v>1955</v>
      </c>
      <c r="E38" s="46">
        <v>746</v>
      </c>
      <c r="F38" s="46">
        <v>1750</v>
      </c>
      <c r="G38" s="46">
        <v>1840</v>
      </c>
      <c r="H38" s="46">
        <v>2000</v>
      </c>
      <c r="J38" s="12"/>
      <c r="K38" s="13"/>
      <c r="L38" s="13"/>
      <c r="M38" s="16"/>
      <c r="N38" s="13"/>
      <c r="O38" s="13"/>
      <c r="P38" s="15"/>
    </row>
    <row r="39" spans="1:16" s="56" customFormat="1" ht="18" customHeight="1" x14ac:dyDescent="0.2">
      <c r="A39" s="115">
        <v>4115</v>
      </c>
      <c r="B39" s="55" t="s">
        <v>26</v>
      </c>
      <c r="C39" s="46">
        <v>311</v>
      </c>
      <c r="D39" s="46">
        <v>343</v>
      </c>
      <c r="E39" s="46">
        <v>220</v>
      </c>
      <c r="F39" s="46">
        <v>300</v>
      </c>
      <c r="G39" s="46">
        <v>300</v>
      </c>
      <c r="H39" s="46">
        <v>300</v>
      </c>
      <c r="J39" s="57"/>
      <c r="K39" s="58"/>
      <c r="L39" s="58"/>
      <c r="M39" s="59"/>
      <c r="N39" s="58"/>
      <c r="O39" s="58"/>
      <c r="P39" s="33"/>
    </row>
    <row r="40" spans="1:16" ht="18" customHeight="1" x14ac:dyDescent="0.25">
      <c r="A40" s="115">
        <v>4120</v>
      </c>
      <c r="B40" s="17" t="s">
        <v>27</v>
      </c>
      <c r="C40" s="46">
        <v>806</v>
      </c>
      <c r="D40" s="46">
        <v>1148</v>
      </c>
      <c r="E40" s="46">
        <v>1233</v>
      </c>
      <c r="F40" s="46">
        <v>1350</v>
      </c>
      <c r="G40" s="46">
        <v>1340</v>
      </c>
      <c r="H40" s="46">
        <v>1450</v>
      </c>
      <c r="J40" s="12"/>
      <c r="K40" s="13"/>
      <c r="L40" s="13"/>
      <c r="M40" s="14"/>
      <c r="N40" s="13"/>
      <c r="O40" s="13"/>
      <c r="P40" s="15"/>
    </row>
    <row r="41" spans="1:16" ht="18" customHeight="1" x14ac:dyDescent="0.25">
      <c r="A41" s="115">
        <v>4200</v>
      </c>
      <c r="B41" s="17" t="s">
        <v>28</v>
      </c>
      <c r="C41" s="46">
        <v>4548</v>
      </c>
      <c r="D41" s="46">
        <v>4333</v>
      </c>
      <c r="E41" s="46">
        <v>5023</v>
      </c>
      <c r="F41" s="46">
        <v>5500</v>
      </c>
      <c r="G41" s="46">
        <v>5316</v>
      </c>
      <c r="H41" s="46">
        <v>6000</v>
      </c>
      <c r="J41" s="12"/>
      <c r="K41" s="13"/>
      <c r="L41" s="13"/>
      <c r="M41" s="16"/>
      <c r="N41" s="13"/>
      <c r="O41" s="13"/>
      <c r="P41" s="15"/>
    </row>
    <row r="42" spans="1:16" ht="18" customHeight="1" x14ac:dyDescent="0.25">
      <c r="A42" s="113">
        <v>4205</v>
      </c>
      <c r="B42" s="17" t="s">
        <v>29</v>
      </c>
      <c r="C42" s="46">
        <v>2155</v>
      </c>
      <c r="D42" s="46">
        <v>1340</v>
      </c>
      <c r="E42" s="46">
        <v>4453</v>
      </c>
      <c r="F42" s="46">
        <v>3500</v>
      </c>
      <c r="G42" s="46">
        <v>3200</v>
      </c>
      <c r="H42" s="46">
        <v>3500</v>
      </c>
      <c r="J42" s="12"/>
      <c r="K42" s="13"/>
      <c r="L42" s="13"/>
      <c r="M42" s="16"/>
      <c r="N42" s="13"/>
      <c r="O42" s="13"/>
      <c r="P42" s="15"/>
    </row>
    <row r="43" spans="1:16" ht="18" customHeight="1" x14ac:dyDescent="0.25">
      <c r="A43" s="113">
        <v>4206</v>
      </c>
      <c r="B43" s="17" t="s">
        <v>147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2500</v>
      </c>
      <c r="J43" s="12"/>
      <c r="K43" s="13"/>
      <c r="L43" s="13"/>
      <c r="M43" s="16"/>
      <c r="N43" s="13"/>
      <c r="O43" s="13"/>
      <c r="P43" s="15"/>
    </row>
    <row r="44" spans="1:16" ht="18" customHeight="1" x14ac:dyDescent="0.25">
      <c r="A44" s="115">
        <v>4210</v>
      </c>
      <c r="B44" s="17" t="s">
        <v>30</v>
      </c>
      <c r="C44" s="46">
        <v>1536</v>
      </c>
      <c r="D44" s="46">
        <v>237</v>
      </c>
      <c r="E44" s="46">
        <v>3141</v>
      </c>
      <c r="F44" s="46">
        <v>800</v>
      </c>
      <c r="G44" s="46">
        <v>0</v>
      </c>
      <c r="H44" s="46">
        <v>500</v>
      </c>
      <c r="J44" s="12"/>
      <c r="K44" s="13"/>
      <c r="L44" s="13"/>
      <c r="M44" s="16"/>
      <c r="N44" s="13"/>
      <c r="O44" s="13"/>
      <c r="P44" s="15"/>
    </row>
    <row r="45" spans="1:16" ht="18" customHeight="1" x14ac:dyDescent="0.25">
      <c r="A45" s="115">
        <v>4214</v>
      </c>
      <c r="B45" s="17" t="s">
        <v>142</v>
      </c>
      <c r="C45" s="46">
        <v>0</v>
      </c>
      <c r="D45" s="46">
        <v>0</v>
      </c>
      <c r="E45" s="46">
        <v>0</v>
      </c>
      <c r="F45" s="46">
        <v>2000</v>
      </c>
      <c r="G45" s="46">
        <v>1000</v>
      </c>
      <c r="H45" s="46">
        <v>2000</v>
      </c>
      <c r="J45" s="12"/>
      <c r="K45" s="13"/>
      <c r="L45" s="13"/>
      <c r="M45" s="16"/>
      <c r="N45" s="13"/>
      <c r="O45" s="13"/>
      <c r="P45" s="15"/>
    </row>
    <row r="46" spans="1:16" ht="18" customHeight="1" x14ac:dyDescent="0.25">
      <c r="A46" s="115">
        <v>4215</v>
      </c>
      <c r="B46" s="17" t="s">
        <v>89</v>
      </c>
      <c r="C46" s="46">
        <v>12</v>
      </c>
      <c r="D46" s="46">
        <v>2286</v>
      </c>
      <c r="E46" s="46">
        <v>2825</v>
      </c>
      <c r="F46" s="46">
        <v>3500</v>
      </c>
      <c r="G46" s="46">
        <v>3250</v>
      </c>
      <c r="H46" s="46">
        <v>3500</v>
      </c>
      <c r="J46" s="13"/>
      <c r="K46" s="13"/>
      <c r="L46" s="13"/>
      <c r="M46" s="19"/>
      <c r="N46" s="13"/>
      <c r="O46" s="13"/>
      <c r="P46" s="14"/>
    </row>
    <row r="47" spans="1:16" s="30" customFormat="1" ht="18" customHeight="1" x14ac:dyDescent="0.2">
      <c r="A47" s="116">
        <v>4220</v>
      </c>
      <c r="B47" s="27" t="s">
        <v>31</v>
      </c>
      <c r="C47" s="46">
        <v>35</v>
      </c>
      <c r="D47" s="46">
        <v>35</v>
      </c>
      <c r="E47" s="46">
        <v>35</v>
      </c>
      <c r="F47" s="46">
        <v>35</v>
      </c>
      <c r="G47" s="46">
        <v>35</v>
      </c>
      <c r="H47" s="46">
        <v>500</v>
      </c>
      <c r="J47" s="23"/>
      <c r="K47" s="23"/>
      <c r="L47" s="23"/>
      <c r="M47" s="20"/>
      <c r="N47" s="23"/>
      <c r="O47" s="23"/>
      <c r="P47" s="16"/>
    </row>
    <row r="48" spans="1:16" ht="18" customHeight="1" x14ac:dyDescent="0.25">
      <c r="A48" s="115">
        <v>4225</v>
      </c>
      <c r="B48" s="17" t="s">
        <v>32</v>
      </c>
      <c r="C48" s="46">
        <v>1498</v>
      </c>
      <c r="D48" s="46">
        <v>1771</v>
      </c>
      <c r="E48" s="46">
        <v>1834</v>
      </c>
      <c r="F48" s="46">
        <v>1700</v>
      </c>
      <c r="G48" s="46">
        <v>1560</v>
      </c>
      <c r="H48" s="46">
        <v>1700</v>
      </c>
      <c r="J48" s="13"/>
      <c r="K48" s="13"/>
      <c r="L48" s="13"/>
      <c r="M48" s="20"/>
      <c r="N48" s="13"/>
      <c r="O48" s="13"/>
      <c r="P48" s="14"/>
    </row>
    <row r="49" spans="1:16" ht="18" customHeight="1" x14ac:dyDescent="0.25">
      <c r="A49" s="115">
        <v>4230</v>
      </c>
      <c r="B49" s="17" t="s">
        <v>33</v>
      </c>
      <c r="C49" s="46">
        <v>240</v>
      </c>
      <c r="D49" s="46">
        <v>0</v>
      </c>
      <c r="E49" s="46">
        <v>859</v>
      </c>
      <c r="F49" s="46">
        <v>1000</v>
      </c>
      <c r="G49" s="46">
        <v>0</v>
      </c>
      <c r="H49" s="46">
        <v>900</v>
      </c>
      <c r="J49" s="13"/>
      <c r="K49" s="13"/>
      <c r="L49" s="13"/>
      <c r="M49" s="20"/>
      <c r="N49" s="13"/>
      <c r="O49" s="13"/>
      <c r="P49" s="14"/>
    </row>
    <row r="50" spans="1:16" s="30" customFormat="1" ht="18" customHeight="1" x14ac:dyDescent="0.2">
      <c r="A50" s="117">
        <v>4235</v>
      </c>
      <c r="B50" s="29" t="s">
        <v>34</v>
      </c>
      <c r="C50" s="46">
        <v>855</v>
      </c>
      <c r="D50" s="46">
        <v>664</v>
      </c>
      <c r="E50" s="46">
        <v>433</v>
      </c>
      <c r="F50" s="46">
        <v>750</v>
      </c>
      <c r="G50" s="46">
        <v>500</v>
      </c>
      <c r="H50" s="46">
        <v>750</v>
      </c>
      <c r="J50" s="23"/>
      <c r="K50" s="23"/>
      <c r="L50" s="23"/>
      <c r="M50" s="20"/>
      <c r="N50" s="23"/>
      <c r="O50" s="23"/>
      <c r="P50" s="16"/>
    </row>
    <row r="51" spans="1:16" s="30" customFormat="1" ht="18" customHeight="1" x14ac:dyDescent="0.2">
      <c r="A51" s="117">
        <v>4240</v>
      </c>
      <c r="B51" s="29" t="s">
        <v>35</v>
      </c>
      <c r="C51" s="46">
        <v>30</v>
      </c>
      <c r="D51" s="46">
        <v>92</v>
      </c>
      <c r="E51" s="46">
        <v>19</v>
      </c>
      <c r="F51" s="46">
        <v>100</v>
      </c>
      <c r="G51" s="46">
        <v>50</v>
      </c>
      <c r="H51" s="46">
        <v>100</v>
      </c>
      <c r="J51" s="23"/>
      <c r="K51" s="23"/>
      <c r="L51" s="23"/>
      <c r="M51" s="20"/>
      <c r="N51" s="23"/>
      <c r="O51" s="23"/>
      <c r="P51" s="16"/>
    </row>
    <row r="52" spans="1:16" s="30" customFormat="1" ht="18" customHeight="1" x14ac:dyDescent="0.2">
      <c r="A52" s="118">
        <v>4250</v>
      </c>
      <c r="B52" s="69" t="s">
        <v>36</v>
      </c>
      <c r="C52" s="46">
        <v>327</v>
      </c>
      <c r="D52" s="46">
        <v>452</v>
      </c>
      <c r="E52" s="46">
        <v>325</v>
      </c>
      <c r="F52" s="46">
        <v>1000</v>
      </c>
      <c r="G52" s="46">
        <v>800</v>
      </c>
      <c r="H52" s="46">
        <v>1000</v>
      </c>
      <c r="J52" s="23"/>
      <c r="K52" s="23"/>
      <c r="L52" s="23"/>
      <c r="M52" s="20"/>
      <c r="N52" s="23"/>
      <c r="O52" s="23"/>
      <c r="P52" s="16"/>
    </row>
    <row r="53" spans="1:16" s="30" customFormat="1" ht="18" customHeight="1" x14ac:dyDescent="0.2">
      <c r="A53" s="118">
        <v>4255</v>
      </c>
      <c r="B53" s="69" t="s">
        <v>111</v>
      </c>
      <c r="C53" s="46">
        <f>SUM(809+54)</f>
        <v>863</v>
      </c>
      <c r="D53" s="46">
        <f>SUM(2128+140)</f>
        <v>2268</v>
      </c>
      <c r="E53" s="46">
        <v>1578</v>
      </c>
      <c r="F53" s="46">
        <v>1600</v>
      </c>
      <c r="G53" s="46">
        <v>1110</v>
      </c>
      <c r="H53" s="46">
        <v>1300</v>
      </c>
      <c r="J53" s="23"/>
      <c r="K53" s="23"/>
      <c r="L53" s="23"/>
      <c r="M53" s="20"/>
      <c r="N53" s="23"/>
      <c r="O53" s="23"/>
      <c r="P53" s="16"/>
    </row>
    <row r="54" spans="1:16" ht="18" customHeight="1" x14ac:dyDescent="0.25">
      <c r="A54" s="112">
        <v>4265</v>
      </c>
      <c r="B54" s="2" t="s">
        <v>37</v>
      </c>
      <c r="C54" s="46">
        <v>225</v>
      </c>
      <c r="D54" s="46">
        <v>432</v>
      </c>
      <c r="E54" s="46">
        <v>520</v>
      </c>
      <c r="F54" s="46">
        <v>850</v>
      </c>
      <c r="G54" s="46">
        <v>560</v>
      </c>
      <c r="H54" s="46">
        <v>600</v>
      </c>
      <c r="J54" s="13"/>
      <c r="K54" s="13"/>
      <c r="L54" s="13"/>
      <c r="M54" s="20"/>
      <c r="N54" s="13"/>
      <c r="O54" s="13"/>
      <c r="P54" s="14"/>
    </row>
    <row r="55" spans="1:16" s="30" customFormat="1" ht="18" customHeight="1" x14ac:dyDescent="0.2">
      <c r="A55" s="120">
        <v>4275</v>
      </c>
      <c r="B55" s="29" t="s">
        <v>38</v>
      </c>
      <c r="C55" s="46">
        <v>7024</v>
      </c>
      <c r="D55" s="46">
        <v>7004</v>
      </c>
      <c r="E55" s="46">
        <v>7947</v>
      </c>
      <c r="F55" s="46">
        <v>10000</v>
      </c>
      <c r="G55" s="46">
        <v>7200</v>
      </c>
      <c r="H55" s="46">
        <v>8000</v>
      </c>
      <c r="J55" s="23"/>
      <c r="K55" s="23"/>
      <c r="L55" s="23"/>
      <c r="M55" s="16"/>
      <c r="N55" s="23"/>
      <c r="O55" s="23"/>
      <c r="P55" s="16"/>
    </row>
    <row r="56" spans="1:16" ht="18" customHeight="1" x14ac:dyDescent="0.25">
      <c r="A56" s="119">
        <v>4285</v>
      </c>
      <c r="B56" s="2" t="s">
        <v>39</v>
      </c>
      <c r="C56" s="46">
        <v>694</v>
      </c>
      <c r="D56" s="46">
        <v>312</v>
      </c>
      <c r="E56" s="46">
        <v>472</v>
      </c>
      <c r="F56" s="46">
        <v>500</v>
      </c>
      <c r="G56" s="46">
        <v>450</v>
      </c>
      <c r="H56" s="46">
        <v>600</v>
      </c>
      <c r="J56" s="13"/>
      <c r="K56" s="13"/>
      <c r="L56" s="13"/>
      <c r="M56" s="16"/>
      <c r="N56" s="13"/>
      <c r="O56" s="13"/>
      <c r="P56" s="14"/>
    </row>
    <row r="57" spans="1:16" ht="18" customHeight="1" x14ac:dyDescent="0.25">
      <c r="A57" s="115">
        <v>4290</v>
      </c>
      <c r="B57" s="17" t="s">
        <v>40</v>
      </c>
      <c r="C57" s="46">
        <v>461</v>
      </c>
      <c r="D57" s="46">
        <v>16</v>
      </c>
      <c r="E57" s="46">
        <v>0</v>
      </c>
      <c r="F57" s="46">
        <v>500</v>
      </c>
      <c r="G57" s="46">
        <v>150</v>
      </c>
      <c r="H57" s="46">
        <v>500</v>
      </c>
      <c r="J57" s="13"/>
      <c r="K57" s="13"/>
      <c r="L57" s="13"/>
      <c r="M57" s="16"/>
      <c r="N57" s="13"/>
      <c r="O57" s="13"/>
      <c r="P57" s="14"/>
    </row>
    <row r="58" spans="1:16" ht="18" customHeight="1" x14ac:dyDescent="0.25">
      <c r="A58" s="115">
        <v>4295</v>
      </c>
      <c r="B58" s="17" t="s">
        <v>72</v>
      </c>
      <c r="C58" s="46">
        <v>884</v>
      </c>
      <c r="D58" s="46">
        <v>1066</v>
      </c>
      <c r="E58" s="46">
        <v>1205</v>
      </c>
      <c r="F58" s="46">
        <v>1200</v>
      </c>
      <c r="G58" s="46">
        <v>1800</v>
      </c>
      <c r="H58" s="46">
        <v>1500</v>
      </c>
      <c r="J58" s="13"/>
      <c r="K58" s="13"/>
      <c r="L58" s="13"/>
      <c r="M58" s="16"/>
      <c r="N58" s="13"/>
      <c r="O58" s="13"/>
      <c r="P58" s="14"/>
    </row>
    <row r="59" spans="1:16" ht="18" customHeight="1" x14ac:dyDescent="0.25">
      <c r="A59" s="115">
        <v>4300</v>
      </c>
      <c r="B59" s="17" t="s">
        <v>41</v>
      </c>
      <c r="C59" s="46">
        <v>30</v>
      </c>
      <c r="D59" s="46">
        <v>10</v>
      </c>
      <c r="E59" s="46">
        <v>32</v>
      </c>
      <c r="F59" s="46">
        <v>150</v>
      </c>
      <c r="G59" s="46">
        <v>45</v>
      </c>
      <c r="H59" s="46">
        <v>100</v>
      </c>
      <c r="J59" s="13"/>
      <c r="K59" s="13"/>
      <c r="L59" s="13"/>
      <c r="M59" s="16"/>
      <c r="N59" s="13"/>
      <c r="O59" s="13"/>
      <c r="P59" s="14"/>
    </row>
    <row r="60" spans="1:16" ht="18" customHeight="1" x14ac:dyDescent="0.25">
      <c r="A60" s="113">
        <v>4305</v>
      </c>
      <c r="B60" s="17" t="s">
        <v>42</v>
      </c>
      <c r="C60" s="46">
        <v>30</v>
      </c>
      <c r="D60" s="46">
        <v>0</v>
      </c>
      <c r="E60" s="46">
        <v>536</v>
      </c>
      <c r="F60" s="46">
        <v>580</v>
      </c>
      <c r="G60" s="46">
        <v>0</v>
      </c>
      <c r="H60" s="46">
        <v>250</v>
      </c>
      <c r="J60" s="13"/>
      <c r="K60" s="13"/>
      <c r="L60" s="13"/>
      <c r="M60" s="16"/>
      <c r="N60" s="13"/>
      <c r="O60" s="13"/>
      <c r="P60" s="14"/>
    </row>
    <row r="61" spans="1:16" ht="18" customHeight="1" x14ac:dyDescent="0.25">
      <c r="A61" s="115">
        <v>4310</v>
      </c>
      <c r="B61" s="17" t="s">
        <v>43</v>
      </c>
      <c r="C61" s="46">
        <v>1526</v>
      </c>
      <c r="D61" s="46">
        <v>1267</v>
      </c>
      <c r="E61" s="46">
        <v>698</v>
      </c>
      <c r="F61" s="46">
        <v>1500</v>
      </c>
      <c r="G61" s="46">
        <v>1600</v>
      </c>
      <c r="H61" s="46">
        <v>2000</v>
      </c>
      <c r="J61" s="12"/>
      <c r="K61" s="13"/>
      <c r="L61" s="13"/>
      <c r="M61" s="16"/>
      <c r="N61" s="13"/>
      <c r="O61" s="13"/>
      <c r="P61" s="21"/>
    </row>
    <row r="62" spans="1:16" ht="18" customHeight="1" x14ac:dyDescent="0.25">
      <c r="A62" s="115">
        <v>4311</v>
      </c>
      <c r="B62" s="17" t="s">
        <v>123</v>
      </c>
      <c r="C62" s="46">
        <v>0</v>
      </c>
      <c r="D62" s="46">
        <v>0</v>
      </c>
      <c r="E62" s="46">
        <v>0</v>
      </c>
      <c r="F62" s="46">
        <v>1500</v>
      </c>
      <c r="G62" s="46">
        <v>500</v>
      </c>
      <c r="H62" s="46">
        <v>1000</v>
      </c>
      <c r="J62" s="12"/>
      <c r="K62" s="13"/>
      <c r="L62" s="13"/>
      <c r="M62" s="16"/>
      <c r="N62" s="13"/>
      <c r="O62" s="13"/>
      <c r="P62" s="21"/>
    </row>
    <row r="63" spans="1:16" ht="18" customHeight="1" x14ac:dyDescent="0.25">
      <c r="A63" s="115">
        <v>4315</v>
      </c>
      <c r="B63" s="17" t="s">
        <v>44</v>
      </c>
      <c r="C63" s="46">
        <v>1155</v>
      </c>
      <c r="D63" s="46">
        <v>374</v>
      </c>
      <c r="E63" s="46">
        <v>1976</v>
      </c>
      <c r="F63" s="46">
        <v>1250</v>
      </c>
      <c r="G63" s="46">
        <v>1200</v>
      </c>
      <c r="H63" s="46">
        <v>1250</v>
      </c>
      <c r="J63" s="12"/>
      <c r="K63" s="13"/>
      <c r="L63" s="13"/>
      <c r="M63" s="16"/>
      <c r="N63" s="13"/>
      <c r="O63" s="13"/>
      <c r="P63" s="21"/>
    </row>
    <row r="64" spans="1:16" ht="18" customHeight="1" x14ac:dyDescent="0.25">
      <c r="A64" s="115">
        <v>4435</v>
      </c>
      <c r="B64" s="17" t="s">
        <v>139</v>
      </c>
      <c r="C64" s="46">
        <v>795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J64" s="12"/>
      <c r="K64" s="13"/>
      <c r="L64" s="13"/>
      <c r="M64" s="16"/>
      <c r="N64" s="13"/>
      <c r="O64" s="13"/>
      <c r="P64" s="21"/>
    </row>
    <row r="65" spans="1:16" ht="18" customHeight="1" x14ac:dyDescent="0.25">
      <c r="A65" s="122">
        <v>4500</v>
      </c>
      <c r="B65" s="17" t="s">
        <v>145</v>
      </c>
      <c r="C65" s="46">
        <v>15600</v>
      </c>
      <c r="D65" s="46">
        <v>15643</v>
      </c>
      <c r="E65" s="46">
        <v>24345</v>
      </c>
      <c r="F65" s="46">
        <v>25000</v>
      </c>
      <c r="G65" s="46">
        <v>19000</v>
      </c>
      <c r="H65" s="46">
        <v>30000</v>
      </c>
      <c r="J65" s="12"/>
      <c r="K65" s="13"/>
      <c r="L65" s="13"/>
      <c r="M65" s="16"/>
      <c r="N65" s="13"/>
      <c r="O65" s="13"/>
      <c r="P65" s="21"/>
    </row>
    <row r="66" spans="1:16" ht="18" customHeight="1" x14ac:dyDescent="0.25">
      <c r="A66" s="122">
        <v>4501</v>
      </c>
      <c r="B66" s="17" t="s">
        <v>45</v>
      </c>
      <c r="C66" s="46">
        <v>289</v>
      </c>
      <c r="D66" s="46">
        <v>880</v>
      </c>
      <c r="E66" s="46">
        <v>1268</v>
      </c>
      <c r="F66" s="46">
        <v>1000</v>
      </c>
      <c r="G66" s="46">
        <v>1200</v>
      </c>
      <c r="H66" s="46">
        <v>1500</v>
      </c>
      <c r="J66" s="12"/>
      <c r="K66" s="13"/>
      <c r="L66" s="13"/>
      <c r="M66" s="16"/>
      <c r="N66" s="13"/>
      <c r="O66" s="13"/>
      <c r="P66" s="21"/>
    </row>
    <row r="67" spans="1:16" ht="18" customHeight="1" x14ac:dyDescent="0.25">
      <c r="A67" s="122">
        <v>4502</v>
      </c>
      <c r="B67" s="17" t="s">
        <v>46</v>
      </c>
      <c r="C67" s="46">
        <v>538</v>
      </c>
      <c r="D67" s="46">
        <v>425</v>
      </c>
      <c r="E67" s="46">
        <v>446</v>
      </c>
      <c r="F67" s="46">
        <v>600</v>
      </c>
      <c r="G67" s="46">
        <v>0</v>
      </c>
      <c r="H67" s="46">
        <v>0</v>
      </c>
      <c r="J67" s="12"/>
      <c r="K67" s="13"/>
      <c r="L67" s="13"/>
      <c r="M67" s="16"/>
      <c r="N67" s="13"/>
      <c r="O67" s="13"/>
      <c r="P67" s="21"/>
    </row>
    <row r="68" spans="1:16" ht="18" customHeight="1" x14ac:dyDescent="0.25">
      <c r="A68" s="122">
        <v>4515</v>
      </c>
      <c r="B68" s="17" t="s">
        <v>119</v>
      </c>
      <c r="C68" s="46">
        <v>658</v>
      </c>
      <c r="D68" s="46">
        <v>9388</v>
      </c>
      <c r="E68" s="46">
        <v>10103</v>
      </c>
      <c r="F68" s="46">
        <v>500</v>
      </c>
      <c r="G68" s="46">
        <v>500</v>
      </c>
      <c r="H68" s="46">
        <v>500</v>
      </c>
      <c r="J68" s="12"/>
      <c r="K68" s="13"/>
      <c r="L68" s="13"/>
      <c r="M68" s="16"/>
      <c r="N68" s="13"/>
      <c r="O68" s="13"/>
      <c r="P68" s="21"/>
    </row>
    <row r="69" spans="1:16" ht="18" customHeight="1" x14ac:dyDescent="0.25">
      <c r="A69" s="122">
        <v>4520</v>
      </c>
      <c r="B69" s="17" t="s">
        <v>47</v>
      </c>
      <c r="C69" s="46">
        <v>3831</v>
      </c>
      <c r="D69" s="46">
        <v>4047</v>
      </c>
      <c r="E69" s="46">
        <v>8931</v>
      </c>
      <c r="F69" s="46">
        <v>7500</v>
      </c>
      <c r="G69" s="46">
        <v>6800</v>
      </c>
      <c r="H69" s="46">
        <v>7500</v>
      </c>
      <c r="J69" s="12"/>
      <c r="K69" s="13"/>
      <c r="L69" s="13"/>
      <c r="M69" s="16"/>
      <c r="N69" s="13"/>
      <c r="O69" s="13"/>
      <c r="P69" s="21"/>
    </row>
    <row r="70" spans="1:16" ht="18" customHeight="1" x14ac:dyDescent="0.25">
      <c r="A70" s="122">
        <v>4525</v>
      </c>
      <c r="B70" s="17" t="s">
        <v>48</v>
      </c>
      <c r="C70" s="46">
        <v>45</v>
      </c>
      <c r="D70" s="46">
        <v>3</v>
      </c>
      <c r="E70" s="46">
        <v>90</v>
      </c>
      <c r="F70" s="46">
        <v>300</v>
      </c>
      <c r="G70" s="46">
        <v>200</v>
      </c>
      <c r="H70" s="46">
        <v>300</v>
      </c>
      <c r="J70" s="12"/>
      <c r="K70" s="13"/>
      <c r="L70" s="13"/>
      <c r="M70" s="16"/>
      <c r="N70" s="13"/>
      <c r="O70" s="13"/>
      <c r="P70" s="21"/>
    </row>
    <row r="71" spans="1:16" ht="18" customHeight="1" x14ac:dyDescent="0.25">
      <c r="A71" s="122">
        <v>4530</v>
      </c>
      <c r="B71" s="17" t="s">
        <v>49</v>
      </c>
      <c r="C71" s="46">
        <v>2888</v>
      </c>
      <c r="D71" s="46">
        <v>9733</v>
      </c>
      <c r="E71" s="46">
        <v>11982</v>
      </c>
      <c r="F71" s="46">
        <v>6000</v>
      </c>
      <c r="G71" s="46">
        <v>2500</v>
      </c>
      <c r="H71" s="46">
        <v>5000</v>
      </c>
      <c r="J71" s="12"/>
      <c r="K71" s="13"/>
      <c r="L71" s="13"/>
      <c r="M71" s="16"/>
      <c r="N71" s="13"/>
      <c r="O71" s="13"/>
      <c r="P71" s="21"/>
    </row>
    <row r="72" spans="1:16" ht="18" customHeight="1" x14ac:dyDescent="0.25">
      <c r="A72" s="123">
        <v>4540</v>
      </c>
      <c r="B72" s="85" t="s">
        <v>50</v>
      </c>
      <c r="C72" s="46">
        <v>1658</v>
      </c>
      <c r="D72" s="46">
        <v>2894</v>
      </c>
      <c r="E72" s="46">
        <v>3002</v>
      </c>
      <c r="F72" s="46">
        <v>4000</v>
      </c>
      <c r="G72" s="46">
        <v>1400</v>
      </c>
      <c r="H72" s="46">
        <v>15000</v>
      </c>
      <c r="J72" s="12"/>
      <c r="K72" s="13"/>
      <c r="L72" s="13"/>
      <c r="M72" s="16"/>
      <c r="N72" s="13"/>
      <c r="O72" s="13"/>
      <c r="P72" s="21"/>
    </row>
    <row r="73" spans="1:16" s="30" customFormat="1" ht="18" customHeight="1" x14ac:dyDescent="0.2">
      <c r="A73" s="124">
        <v>4545</v>
      </c>
      <c r="B73" s="69" t="s">
        <v>90</v>
      </c>
      <c r="C73" s="46">
        <v>0</v>
      </c>
      <c r="D73" s="46">
        <v>2502</v>
      </c>
      <c r="E73" s="46">
        <v>2987</v>
      </c>
      <c r="F73" s="46">
        <v>2750</v>
      </c>
      <c r="G73" s="46">
        <v>1985</v>
      </c>
      <c r="H73" s="46">
        <v>2500</v>
      </c>
      <c r="J73" s="23"/>
      <c r="K73" s="23"/>
      <c r="L73" s="23"/>
      <c r="M73" s="60"/>
      <c r="N73" s="23"/>
      <c r="O73" s="23"/>
      <c r="P73" s="28"/>
    </row>
    <row r="74" spans="1:16" ht="18" customHeight="1" x14ac:dyDescent="0.25">
      <c r="A74" s="122">
        <v>4550</v>
      </c>
      <c r="B74" s="17" t="s">
        <v>51</v>
      </c>
      <c r="C74" s="46">
        <v>2204</v>
      </c>
      <c r="D74" s="46">
        <v>3631</v>
      </c>
      <c r="E74" s="46">
        <v>2430</v>
      </c>
      <c r="F74" s="46">
        <v>3570</v>
      </c>
      <c r="G74" s="46">
        <v>2300</v>
      </c>
      <c r="H74" s="46">
        <v>2000</v>
      </c>
      <c r="J74" s="22"/>
      <c r="K74" s="13"/>
      <c r="L74" s="13"/>
      <c r="N74" s="22"/>
      <c r="O74" s="13"/>
      <c r="P74" s="13"/>
    </row>
    <row r="75" spans="1:16" ht="18" customHeight="1" x14ac:dyDescent="0.25">
      <c r="A75" s="125">
        <v>4555</v>
      </c>
      <c r="B75" s="2" t="s">
        <v>52</v>
      </c>
      <c r="C75" s="46">
        <v>2833</v>
      </c>
      <c r="D75" s="132">
        <v>-578</v>
      </c>
      <c r="E75" s="46">
        <v>0</v>
      </c>
      <c r="F75" s="46">
        <v>750</v>
      </c>
      <c r="G75" s="46">
        <v>300</v>
      </c>
      <c r="H75" s="46">
        <v>500</v>
      </c>
      <c r="J75" s="22"/>
      <c r="K75" s="13"/>
      <c r="L75" s="13"/>
      <c r="N75" s="22"/>
      <c r="O75" s="13"/>
      <c r="P75" s="13"/>
    </row>
    <row r="76" spans="1:16" ht="18" customHeight="1" x14ac:dyDescent="0.25">
      <c r="A76" s="125">
        <v>4560</v>
      </c>
      <c r="B76" s="2" t="s">
        <v>91</v>
      </c>
      <c r="C76" s="46">
        <v>0</v>
      </c>
      <c r="D76" s="46">
        <v>2975</v>
      </c>
      <c r="E76" s="46">
        <v>932</v>
      </c>
      <c r="F76" s="46">
        <v>4500</v>
      </c>
      <c r="G76" s="46">
        <v>1600</v>
      </c>
      <c r="H76" s="46">
        <v>2000</v>
      </c>
      <c r="J76" s="22"/>
      <c r="K76" s="13"/>
      <c r="L76" s="13"/>
      <c r="N76" s="22"/>
      <c r="O76" s="13"/>
      <c r="P76" s="13"/>
    </row>
    <row r="77" spans="1:16" ht="18" customHeight="1" x14ac:dyDescent="0.25">
      <c r="A77" s="125">
        <v>4561</v>
      </c>
      <c r="B77" s="2" t="s">
        <v>150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1500</v>
      </c>
      <c r="J77" s="22"/>
      <c r="K77" s="13"/>
      <c r="L77" s="13"/>
      <c r="N77" s="22"/>
      <c r="O77" s="13"/>
      <c r="P77" s="13"/>
    </row>
    <row r="78" spans="1:16" ht="18" customHeight="1" x14ac:dyDescent="0.25">
      <c r="A78" s="125">
        <v>4565</v>
      </c>
      <c r="B78" s="2" t="s">
        <v>53</v>
      </c>
      <c r="C78" s="46">
        <v>976</v>
      </c>
      <c r="D78" s="46">
        <v>1552</v>
      </c>
      <c r="E78" s="46">
        <v>230</v>
      </c>
      <c r="F78" s="46">
        <v>1250</v>
      </c>
      <c r="G78" s="46">
        <v>4900</v>
      </c>
      <c r="H78" s="46">
        <v>2500</v>
      </c>
      <c r="J78" s="22"/>
      <c r="K78" s="13"/>
      <c r="L78" s="13"/>
      <c r="N78" s="22"/>
      <c r="O78" s="13"/>
      <c r="P78" s="13"/>
    </row>
    <row r="79" spans="1:16" ht="18" customHeight="1" x14ac:dyDescent="0.25">
      <c r="A79" s="125">
        <v>4566</v>
      </c>
      <c r="B79" s="2" t="s">
        <v>144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5000</v>
      </c>
      <c r="J79" s="22"/>
      <c r="K79" s="13"/>
      <c r="L79" s="13"/>
      <c r="N79" s="22"/>
      <c r="O79" s="13"/>
      <c r="P79" s="13"/>
    </row>
    <row r="80" spans="1:16" ht="18" customHeight="1" x14ac:dyDescent="0.25">
      <c r="A80" s="125">
        <v>4600</v>
      </c>
      <c r="B80" s="2" t="s">
        <v>54</v>
      </c>
      <c r="C80" s="46">
        <v>20089</v>
      </c>
      <c r="D80" s="46">
        <v>544</v>
      </c>
      <c r="E80" s="46">
        <v>12131</v>
      </c>
      <c r="F80" s="46">
        <v>5000</v>
      </c>
      <c r="G80" s="46">
        <v>4800</v>
      </c>
      <c r="H80" s="46">
        <v>5000</v>
      </c>
      <c r="J80" s="22"/>
      <c r="K80" s="13"/>
      <c r="L80" s="13"/>
      <c r="N80" s="22"/>
      <c r="O80" s="13"/>
      <c r="P80" s="13"/>
    </row>
    <row r="81" spans="1:16" ht="18" customHeight="1" x14ac:dyDescent="0.25">
      <c r="A81" s="125">
        <v>4605</v>
      </c>
      <c r="B81" s="2" t="s">
        <v>55</v>
      </c>
      <c r="C81" s="46">
        <v>2195</v>
      </c>
      <c r="D81" s="46">
        <v>2643</v>
      </c>
      <c r="E81" s="46">
        <v>2327</v>
      </c>
      <c r="F81" s="46">
        <v>3000</v>
      </c>
      <c r="G81" s="46">
        <v>2675</v>
      </c>
      <c r="H81" s="46">
        <v>3000</v>
      </c>
      <c r="J81" s="22"/>
      <c r="K81" s="13"/>
      <c r="L81" s="13"/>
      <c r="N81" s="22"/>
      <c r="O81" s="13"/>
      <c r="P81" s="13"/>
    </row>
    <row r="82" spans="1:16" ht="18" customHeight="1" x14ac:dyDescent="0.25">
      <c r="A82" s="125">
        <v>4606</v>
      </c>
      <c r="B82" s="2" t="s">
        <v>56</v>
      </c>
      <c r="C82" s="46">
        <v>1753</v>
      </c>
      <c r="D82" s="46">
        <v>1300</v>
      </c>
      <c r="E82" s="46">
        <v>1440</v>
      </c>
      <c r="F82" s="46">
        <v>2000</v>
      </c>
      <c r="G82" s="46">
        <v>1250</v>
      </c>
      <c r="H82" s="46">
        <v>2000</v>
      </c>
      <c r="J82" s="22"/>
      <c r="K82" s="13"/>
      <c r="L82" s="13"/>
      <c r="N82" s="22"/>
      <c r="O82" s="13"/>
      <c r="P82" s="13"/>
    </row>
    <row r="83" spans="1:16" ht="18" customHeight="1" x14ac:dyDescent="0.25">
      <c r="A83" s="125">
        <v>4610</v>
      </c>
      <c r="B83" s="2" t="s">
        <v>57</v>
      </c>
      <c r="C83" s="46">
        <v>0</v>
      </c>
      <c r="D83" s="46">
        <v>4603</v>
      </c>
      <c r="E83" s="46">
        <v>0</v>
      </c>
      <c r="F83" s="46">
        <v>2500</v>
      </c>
      <c r="G83" s="46">
        <v>0</v>
      </c>
      <c r="H83" s="46">
        <v>2500</v>
      </c>
      <c r="J83" s="22"/>
      <c r="K83" s="13"/>
      <c r="L83" s="13"/>
      <c r="N83" s="22"/>
      <c r="O83" s="13"/>
      <c r="P83" s="13"/>
    </row>
    <row r="84" spans="1:16" ht="18" customHeight="1" x14ac:dyDescent="0.25">
      <c r="A84" s="125">
        <v>4700</v>
      </c>
      <c r="B84" s="2" t="s">
        <v>112</v>
      </c>
      <c r="C84" s="46">
        <v>0</v>
      </c>
      <c r="D84" s="46">
        <v>0</v>
      </c>
      <c r="E84" s="46">
        <v>0</v>
      </c>
      <c r="F84" s="46">
        <v>1500</v>
      </c>
      <c r="G84" s="46">
        <v>0</v>
      </c>
      <c r="H84" s="46">
        <v>1500</v>
      </c>
      <c r="J84" s="22"/>
      <c r="K84" s="13"/>
      <c r="L84" s="13"/>
      <c r="N84" s="22"/>
      <c r="O84" s="13"/>
      <c r="P84" s="13"/>
    </row>
    <row r="85" spans="1:16" ht="18" customHeight="1" x14ac:dyDescent="0.25">
      <c r="A85" s="125">
        <v>4800</v>
      </c>
      <c r="B85" s="2" t="s">
        <v>58</v>
      </c>
      <c r="C85" s="46">
        <v>1110</v>
      </c>
      <c r="D85" s="46">
        <v>500</v>
      </c>
      <c r="E85" s="46">
        <v>3295</v>
      </c>
      <c r="F85" s="46">
        <v>2500</v>
      </c>
      <c r="G85" s="46">
        <v>6300</v>
      </c>
      <c r="H85" s="46">
        <v>4500</v>
      </c>
      <c r="J85" s="22"/>
      <c r="K85" s="13"/>
      <c r="L85" s="13"/>
      <c r="N85" s="22"/>
      <c r="O85" s="13"/>
      <c r="P85" s="13"/>
    </row>
    <row r="86" spans="1:16" ht="18" customHeight="1" x14ac:dyDescent="0.25">
      <c r="A86" s="125">
        <v>4801</v>
      </c>
      <c r="B86" s="2" t="s">
        <v>108</v>
      </c>
      <c r="C86" s="46">
        <v>0</v>
      </c>
      <c r="D86" s="46">
        <v>0</v>
      </c>
      <c r="E86" s="46">
        <v>0</v>
      </c>
      <c r="F86" s="46">
        <v>3000</v>
      </c>
      <c r="G86" s="46">
        <v>1100</v>
      </c>
      <c r="H86" s="46">
        <v>3000</v>
      </c>
      <c r="J86" s="22"/>
      <c r="K86" s="13"/>
      <c r="L86" s="13"/>
      <c r="N86" s="22"/>
      <c r="O86" s="13"/>
      <c r="P86" s="13"/>
    </row>
    <row r="87" spans="1:16" ht="18" customHeight="1" x14ac:dyDescent="0.25">
      <c r="A87" s="121">
        <v>4805</v>
      </c>
      <c r="B87" s="2" t="s">
        <v>59</v>
      </c>
      <c r="C87" s="46">
        <v>880</v>
      </c>
      <c r="D87" s="46">
        <v>2727</v>
      </c>
      <c r="E87" s="46">
        <v>700</v>
      </c>
      <c r="F87" s="46">
        <v>1250</v>
      </c>
      <c r="G87" s="46">
        <v>985</v>
      </c>
      <c r="H87" s="46">
        <v>1250</v>
      </c>
      <c r="J87" s="22"/>
      <c r="K87" s="13"/>
      <c r="L87" s="13"/>
      <c r="N87" s="22"/>
      <c r="O87" s="13"/>
      <c r="P87" s="13"/>
    </row>
    <row r="88" spans="1:16" ht="18" customHeight="1" x14ac:dyDescent="0.25">
      <c r="A88" s="125">
        <v>4810</v>
      </c>
      <c r="B88" s="2" t="s">
        <v>60</v>
      </c>
      <c r="C88" s="46">
        <v>1482</v>
      </c>
      <c r="D88" s="46">
        <v>1644</v>
      </c>
      <c r="E88" s="46">
        <v>1360</v>
      </c>
      <c r="F88" s="46">
        <v>1650</v>
      </c>
      <c r="G88" s="46">
        <v>1600</v>
      </c>
      <c r="H88" s="46">
        <v>2000</v>
      </c>
      <c r="J88" s="22"/>
      <c r="K88" s="13"/>
      <c r="L88" s="13"/>
      <c r="N88" s="22"/>
      <c r="O88" s="13"/>
      <c r="P88" s="13"/>
    </row>
    <row r="89" spans="1:16" ht="18" customHeight="1" x14ac:dyDescent="0.25">
      <c r="A89" s="125">
        <v>4811</v>
      </c>
      <c r="B89" s="2" t="s">
        <v>71</v>
      </c>
      <c r="C89" s="46">
        <v>7744</v>
      </c>
      <c r="D89" s="46">
        <v>7507</v>
      </c>
      <c r="E89" s="46">
        <v>7044</v>
      </c>
      <c r="F89" s="46">
        <v>8000</v>
      </c>
      <c r="G89" s="46">
        <v>8125</v>
      </c>
      <c r="H89" s="46">
        <v>10000</v>
      </c>
      <c r="J89" s="22"/>
      <c r="K89" s="13"/>
      <c r="L89" s="13"/>
      <c r="N89" s="22"/>
      <c r="O89" s="13"/>
      <c r="P89" s="13"/>
    </row>
    <row r="90" spans="1:16" ht="18" customHeight="1" x14ac:dyDescent="0.25">
      <c r="A90" s="125">
        <v>4815</v>
      </c>
      <c r="B90" s="2" t="s">
        <v>124</v>
      </c>
      <c r="C90" s="46">
        <v>16231</v>
      </c>
      <c r="D90" s="46">
        <v>15494</v>
      </c>
      <c r="E90" s="46">
        <v>27515</v>
      </c>
      <c r="F90" s="46">
        <v>23500</v>
      </c>
      <c r="G90" s="46">
        <v>28655</v>
      </c>
      <c r="H90" s="46">
        <v>30000</v>
      </c>
      <c r="J90" s="22"/>
      <c r="K90" s="13"/>
      <c r="L90" s="13"/>
      <c r="N90" s="22"/>
      <c r="O90" s="13"/>
      <c r="P90" s="13"/>
    </row>
    <row r="91" spans="1:16" ht="18" customHeight="1" x14ac:dyDescent="0.25">
      <c r="A91" s="125">
        <v>4820</v>
      </c>
      <c r="B91" s="2" t="s">
        <v>122</v>
      </c>
      <c r="C91" s="46">
        <v>1225</v>
      </c>
      <c r="D91" s="46">
        <v>880</v>
      </c>
      <c r="E91" s="46">
        <v>1445</v>
      </c>
      <c r="F91" s="46">
        <v>2500</v>
      </c>
      <c r="G91" s="46">
        <v>25000</v>
      </c>
      <c r="H91" s="46">
        <v>0</v>
      </c>
      <c r="J91" s="22"/>
      <c r="K91" s="13"/>
      <c r="L91" s="13"/>
      <c r="N91" s="22"/>
      <c r="O91" s="13"/>
      <c r="P91" s="13"/>
    </row>
    <row r="92" spans="1:16" ht="18" customHeight="1" x14ac:dyDescent="0.25">
      <c r="A92" s="119">
        <v>4105</v>
      </c>
      <c r="B92" s="2" t="s">
        <v>61</v>
      </c>
      <c r="C92" s="46">
        <v>15843</v>
      </c>
      <c r="D92" s="46">
        <v>15145</v>
      </c>
      <c r="E92" s="46">
        <v>15150</v>
      </c>
      <c r="F92" s="46">
        <v>19500</v>
      </c>
      <c r="G92" s="46">
        <v>19250</v>
      </c>
      <c r="H92" s="46">
        <v>21000</v>
      </c>
      <c r="J92" s="22"/>
      <c r="K92" s="13"/>
      <c r="L92" s="13"/>
      <c r="N92" s="22"/>
      <c r="O92" s="13"/>
      <c r="P92" s="13"/>
    </row>
    <row r="93" spans="1:16" ht="18" customHeight="1" x14ac:dyDescent="0.25">
      <c r="A93" s="119">
        <v>4900</v>
      </c>
      <c r="B93" s="2" t="s">
        <v>62</v>
      </c>
      <c r="C93" s="46">
        <v>910</v>
      </c>
      <c r="D93" s="46">
        <v>485</v>
      </c>
      <c r="E93" s="46">
        <v>485</v>
      </c>
      <c r="F93" s="46">
        <v>1000</v>
      </c>
      <c r="G93" s="46">
        <v>485</v>
      </c>
      <c r="H93" s="46">
        <v>1000</v>
      </c>
      <c r="J93" s="22"/>
      <c r="K93" s="13"/>
      <c r="L93" s="13"/>
      <c r="N93" s="22"/>
      <c r="O93" s="13"/>
      <c r="P93" s="13"/>
    </row>
    <row r="94" spans="1:16" ht="18" customHeight="1" x14ac:dyDescent="0.25">
      <c r="A94" s="119">
        <v>4905</v>
      </c>
      <c r="B94" s="2" t="s">
        <v>63</v>
      </c>
      <c r="C94" s="46">
        <v>6772</v>
      </c>
      <c r="D94" s="46">
        <v>2550</v>
      </c>
      <c r="E94" s="46">
        <v>8698</v>
      </c>
      <c r="F94" s="46">
        <v>6000</v>
      </c>
      <c r="G94" s="46">
        <v>5900</v>
      </c>
      <c r="H94" s="46">
        <v>8000</v>
      </c>
      <c r="J94" s="22"/>
      <c r="K94" s="13"/>
      <c r="L94" s="13"/>
      <c r="N94" s="22"/>
      <c r="O94" s="13"/>
      <c r="P94" s="13"/>
    </row>
    <row r="95" spans="1:16" ht="18" customHeight="1" x14ac:dyDescent="0.25">
      <c r="A95" s="119">
        <v>4910</v>
      </c>
      <c r="B95" s="2" t="s">
        <v>64</v>
      </c>
      <c r="C95" s="46">
        <v>1214</v>
      </c>
      <c r="D95" s="46">
        <v>1250</v>
      </c>
      <c r="E95" s="46">
        <v>1180</v>
      </c>
      <c r="F95" s="46">
        <v>750</v>
      </c>
      <c r="G95" s="46">
        <v>550</v>
      </c>
      <c r="H95" s="46">
        <v>750</v>
      </c>
      <c r="J95" s="22"/>
      <c r="K95" s="13"/>
      <c r="L95" s="13"/>
      <c r="N95" s="22"/>
      <c r="O95" s="13"/>
      <c r="P95" s="13"/>
    </row>
    <row r="96" spans="1:16" ht="18" customHeight="1" x14ac:dyDescent="0.25">
      <c r="A96" s="119">
        <v>4915</v>
      </c>
      <c r="B96" s="2" t="s">
        <v>65</v>
      </c>
      <c r="C96" s="46">
        <v>1832</v>
      </c>
      <c r="D96" s="46">
        <v>3313</v>
      </c>
      <c r="E96" s="46">
        <v>2753</v>
      </c>
      <c r="F96" s="46">
        <v>4000</v>
      </c>
      <c r="G96" s="46">
        <v>2950</v>
      </c>
      <c r="H96" s="46">
        <v>4000</v>
      </c>
      <c r="J96" s="22"/>
      <c r="K96" s="13"/>
      <c r="L96" s="13"/>
      <c r="N96" s="22"/>
      <c r="O96" s="13"/>
      <c r="P96" s="13"/>
    </row>
    <row r="97" spans="1:16" ht="18" customHeight="1" x14ac:dyDescent="0.25">
      <c r="A97" s="119">
        <v>4920</v>
      </c>
      <c r="B97" s="2" t="s">
        <v>66</v>
      </c>
      <c r="C97" s="46">
        <v>1855</v>
      </c>
      <c r="D97" s="46">
        <v>1922</v>
      </c>
      <c r="E97" s="46">
        <v>1523</v>
      </c>
      <c r="F97" s="46">
        <v>2200</v>
      </c>
      <c r="G97" s="46">
        <v>2500</v>
      </c>
      <c r="H97" s="46">
        <v>3000</v>
      </c>
      <c r="J97" s="22"/>
      <c r="K97" s="13"/>
      <c r="L97" s="13"/>
      <c r="N97" s="22"/>
      <c r="O97" s="13"/>
      <c r="P97" s="13"/>
    </row>
    <row r="98" spans="1:16" ht="18" customHeight="1" x14ac:dyDescent="0.25">
      <c r="A98" s="121">
        <v>5005</v>
      </c>
      <c r="B98" s="2" t="s">
        <v>67</v>
      </c>
      <c r="C98" s="46">
        <v>0</v>
      </c>
      <c r="D98" s="46">
        <v>4211</v>
      </c>
      <c r="E98" s="46">
        <v>0</v>
      </c>
      <c r="F98" s="46">
        <v>10000</v>
      </c>
      <c r="G98" s="46">
        <v>9419</v>
      </c>
      <c r="H98" s="46">
        <v>12500</v>
      </c>
      <c r="J98" s="22"/>
      <c r="K98" s="13"/>
      <c r="L98" s="13"/>
      <c r="N98" s="22"/>
      <c r="O98" s="13"/>
      <c r="P98" s="13"/>
    </row>
    <row r="99" spans="1:16" ht="18" customHeight="1" x14ac:dyDescent="0.25">
      <c r="A99" s="121">
        <v>5100</v>
      </c>
      <c r="B99" s="2" t="s">
        <v>68</v>
      </c>
      <c r="C99" s="46">
        <v>0</v>
      </c>
      <c r="D99" s="46">
        <v>18064</v>
      </c>
      <c r="E99" s="46">
        <v>19329</v>
      </c>
      <c r="F99" s="46">
        <v>0</v>
      </c>
      <c r="G99" s="46">
        <v>0</v>
      </c>
      <c r="H99" s="46">
        <v>0</v>
      </c>
      <c r="J99" s="22"/>
      <c r="K99" s="13"/>
      <c r="L99" s="13"/>
      <c r="N99" s="22"/>
      <c r="O99" s="13"/>
      <c r="P99" s="13"/>
    </row>
    <row r="100" spans="1:16" ht="18" customHeight="1" x14ac:dyDescent="0.25">
      <c r="A100" s="121">
        <v>5110</v>
      </c>
      <c r="B100" s="2" t="s">
        <v>69</v>
      </c>
      <c r="C100" s="46">
        <v>8647</v>
      </c>
      <c r="D100" s="46">
        <v>10426</v>
      </c>
      <c r="E100" s="46">
        <v>9597</v>
      </c>
      <c r="F100" s="46">
        <v>15000</v>
      </c>
      <c r="G100" s="46">
        <v>8250</v>
      </c>
      <c r="H100" s="46">
        <v>12000</v>
      </c>
      <c r="J100" s="22"/>
      <c r="K100" s="13"/>
      <c r="L100" s="13"/>
      <c r="N100" s="22"/>
      <c r="O100" s="13"/>
      <c r="P100" s="13"/>
    </row>
    <row r="101" spans="1:16" ht="18" customHeight="1" x14ac:dyDescent="0.25">
      <c r="A101" s="121">
        <v>5200</v>
      </c>
      <c r="B101" s="2" t="s">
        <v>109</v>
      </c>
      <c r="C101" s="46">
        <v>19167</v>
      </c>
      <c r="D101" s="46">
        <f>SUM(6608+6131)</f>
        <v>12739</v>
      </c>
      <c r="E101" s="46">
        <f>SUM(3506+2428)</f>
        <v>5934</v>
      </c>
      <c r="F101" s="46">
        <v>5000</v>
      </c>
      <c r="G101" s="46">
        <v>2421</v>
      </c>
      <c r="H101" s="46">
        <v>5000</v>
      </c>
      <c r="J101" s="22"/>
      <c r="K101" s="13"/>
      <c r="L101" s="13"/>
      <c r="N101" s="22"/>
      <c r="O101" s="13"/>
      <c r="P101" s="13"/>
    </row>
    <row r="102" spans="1:16" ht="18" customHeight="1" thickBot="1" x14ac:dyDescent="0.3">
      <c r="A102" s="121">
        <v>5300</v>
      </c>
      <c r="B102" s="2" t="s">
        <v>70</v>
      </c>
      <c r="C102" s="132">
        <v>-833</v>
      </c>
      <c r="D102" s="46">
        <v>22250</v>
      </c>
      <c r="E102" s="46">
        <v>0</v>
      </c>
      <c r="F102" s="46">
        <v>0</v>
      </c>
      <c r="G102" s="46">
        <v>0</v>
      </c>
      <c r="H102" s="46">
        <v>0</v>
      </c>
      <c r="J102" s="22"/>
      <c r="K102" s="13"/>
      <c r="L102" s="13"/>
      <c r="N102" s="22"/>
      <c r="O102" s="13"/>
      <c r="P102" s="13"/>
    </row>
    <row r="103" spans="1:16" ht="15.75" thickBot="1" x14ac:dyDescent="0.3">
      <c r="A103" s="70"/>
      <c r="B103" s="70" t="s">
        <v>7</v>
      </c>
      <c r="C103" s="68">
        <f t="shared" ref="C103:H103" si="3">SUM(C29:C102)</f>
        <v>274625</v>
      </c>
      <c r="D103" s="68">
        <f t="shared" si="3"/>
        <v>332925</v>
      </c>
      <c r="E103" s="68">
        <f t="shared" si="3"/>
        <v>350468</v>
      </c>
      <c r="F103" s="68">
        <f t="shared" si="3"/>
        <v>382285</v>
      </c>
      <c r="G103" s="68">
        <f t="shared" si="3"/>
        <v>332354</v>
      </c>
      <c r="H103" s="68">
        <f t="shared" si="3"/>
        <v>385500</v>
      </c>
    </row>
    <row r="104" spans="1:16" x14ac:dyDescent="0.25">
      <c r="C104" s="47"/>
      <c r="D104" s="47"/>
    </row>
    <row r="105" spans="1:16" x14ac:dyDescent="0.25">
      <c r="C105" s="63"/>
      <c r="D105" s="63"/>
      <c r="H105" s="71"/>
    </row>
    <row r="106" spans="1:16" x14ac:dyDescent="0.25">
      <c r="C106" s="47"/>
      <c r="D106" s="47"/>
    </row>
    <row r="107" spans="1:16" s="30" customFormat="1" x14ac:dyDescent="0.25">
      <c r="A107" s="61"/>
      <c r="B107" s="61" t="s">
        <v>125</v>
      </c>
      <c r="C107" s="63"/>
      <c r="D107" s="63"/>
      <c r="E107" s="62"/>
      <c r="F107" s="62"/>
      <c r="G107" s="62"/>
      <c r="H107" s="71"/>
    </row>
    <row r="108" spans="1:16" s="30" customFormat="1" ht="14.25" customHeight="1" x14ac:dyDescent="0.25">
      <c r="A108" s="61"/>
      <c r="B108" s="61" t="s">
        <v>126</v>
      </c>
      <c r="C108" s="47"/>
      <c r="D108" s="47"/>
      <c r="E108" s="62"/>
      <c r="F108" s="62"/>
      <c r="G108" s="62"/>
      <c r="H108" s="47"/>
    </row>
    <row r="109" spans="1:16" x14ac:dyDescent="0.25">
      <c r="B109" s="61" t="s">
        <v>127</v>
      </c>
      <c r="C109" s="63"/>
      <c r="D109" s="63"/>
      <c r="H109" s="71"/>
    </row>
    <row r="110" spans="1:16" x14ac:dyDescent="0.25">
      <c r="B110" s="61" t="s">
        <v>128</v>
      </c>
      <c r="C110" s="47"/>
      <c r="D110" s="47"/>
    </row>
    <row r="111" spans="1:16" s="47" customFormat="1" x14ac:dyDescent="0.25">
      <c r="A111" s="61"/>
      <c r="B111" s="61" t="s">
        <v>129</v>
      </c>
      <c r="C111" s="63"/>
      <c r="D111" s="63"/>
      <c r="E111" s="62"/>
      <c r="F111" s="62"/>
      <c r="G111" s="62"/>
      <c r="H111" s="71"/>
    </row>
    <row r="112" spans="1:16" s="73" customFormat="1" x14ac:dyDescent="0.25">
      <c r="A112" s="61"/>
      <c r="B112" s="61" t="s">
        <v>130</v>
      </c>
      <c r="C112" s="47"/>
      <c r="D112" s="47"/>
      <c r="E112" s="62"/>
      <c r="F112" s="62"/>
      <c r="G112" s="62"/>
      <c r="H112" s="47"/>
    </row>
    <row r="113" spans="1:8" x14ac:dyDescent="0.25">
      <c r="C113" s="63"/>
      <c r="D113" s="63"/>
      <c r="H113" s="71"/>
    </row>
    <row r="114" spans="1:8" x14ac:dyDescent="0.25">
      <c r="C114" s="47"/>
      <c r="D114" s="47"/>
    </row>
    <row r="115" spans="1:8" x14ac:dyDescent="0.25">
      <c r="C115" s="63"/>
      <c r="D115" s="63"/>
      <c r="H115" s="71"/>
    </row>
    <row r="116" spans="1:8" s="73" customFormat="1" x14ac:dyDescent="0.25">
      <c r="A116" s="61"/>
      <c r="B116" s="61"/>
      <c r="C116" s="47"/>
      <c r="D116" s="47"/>
      <c r="E116" s="62"/>
      <c r="F116" s="62"/>
      <c r="G116" s="62"/>
      <c r="H116" s="47"/>
    </row>
    <row r="117" spans="1:8" x14ac:dyDescent="0.25">
      <c r="C117" s="63"/>
      <c r="D117" s="63"/>
      <c r="H117" s="71"/>
    </row>
    <row r="118" spans="1:8" x14ac:dyDescent="0.25">
      <c r="C118" s="47"/>
      <c r="D118" s="47"/>
    </row>
    <row r="119" spans="1:8" x14ac:dyDescent="0.25">
      <c r="C119" s="63"/>
      <c r="D119" s="63"/>
      <c r="H119" s="71"/>
    </row>
    <row r="120" spans="1:8" x14ac:dyDescent="0.25">
      <c r="C120" s="47"/>
      <c r="D120" s="47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5E54-3CE5-440C-80DF-DF1DCBC6115E}">
  <sheetPr>
    <pageSetUpPr fitToPage="1"/>
  </sheetPr>
  <dimension ref="A1:G32"/>
  <sheetViews>
    <sheetView workbookViewId="0">
      <selection activeCell="C34" sqref="C34"/>
    </sheetView>
  </sheetViews>
  <sheetFormatPr defaultColWidth="9.140625" defaultRowHeight="15" x14ac:dyDescent="0.25"/>
  <cols>
    <col min="1" max="1" width="5.28515625" customWidth="1"/>
    <col min="2" max="2" width="33" customWidth="1"/>
    <col min="3" max="3" width="20.5703125" customWidth="1"/>
    <col min="4" max="4" width="21.28515625" customWidth="1"/>
    <col min="5" max="5" width="21.5703125" customWidth="1"/>
    <col min="6" max="6" width="27.7109375" customWidth="1"/>
    <col min="7" max="7" width="36.7109375" customWidth="1"/>
  </cols>
  <sheetData>
    <row r="1" spans="1:7" x14ac:dyDescent="0.25">
      <c r="A1" s="75"/>
      <c r="B1" s="34" t="s">
        <v>99</v>
      </c>
    </row>
    <row r="2" spans="1:7" s="8" customFormat="1" ht="31.5" customHeight="1" x14ac:dyDescent="0.25">
      <c r="A2" s="75"/>
      <c r="B2" s="75"/>
      <c r="C2" s="72" t="s">
        <v>73</v>
      </c>
      <c r="D2" s="72" t="s">
        <v>148</v>
      </c>
      <c r="E2" s="72" t="s">
        <v>149</v>
      </c>
      <c r="F2" s="83" t="s">
        <v>132</v>
      </c>
    </row>
    <row r="3" spans="1:7" s="8" customFormat="1" ht="15.75" customHeight="1" x14ac:dyDescent="0.25">
      <c r="A3" s="11"/>
      <c r="B3" s="91" t="s">
        <v>75</v>
      </c>
      <c r="C3" s="92">
        <v>349234</v>
      </c>
      <c r="D3" s="92">
        <v>390524</v>
      </c>
      <c r="E3" s="93">
        <v>425000</v>
      </c>
      <c r="F3" s="92">
        <v>100000</v>
      </c>
    </row>
    <row r="4" spans="1:7" s="8" customFormat="1" ht="15.75" customHeight="1" x14ac:dyDescent="0.25">
      <c r="A4" s="11"/>
      <c r="B4" s="91" t="s">
        <v>152</v>
      </c>
      <c r="C4" s="92"/>
      <c r="D4" s="92"/>
      <c r="E4" s="93"/>
      <c r="F4" s="92">
        <v>72440</v>
      </c>
    </row>
    <row r="5" spans="1:7" ht="16.5" customHeight="1" x14ac:dyDescent="0.25">
      <c r="A5" s="11">
        <v>320</v>
      </c>
      <c r="B5" s="11" t="s">
        <v>77</v>
      </c>
      <c r="C5" s="86">
        <v>1250</v>
      </c>
      <c r="D5" s="86">
        <v>1250</v>
      </c>
      <c r="E5" s="94">
        <v>1250</v>
      </c>
      <c r="F5" s="86">
        <v>0</v>
      </c>
    </row>
    <row r="6" spans="1:7" x14ac:dyDescent="0.25">
      <c r="A6" s="11">
        <v>321</v>
      </c>
      <c r="B6" s="87" t="s">
        <v>107</v>
      </c>
      <c r="C6" s="76">
        <v>5000</v>
      </c>
      <c r="D6" s="77">
        <v>5000</v>
      </c>
      <c r="E6" s="78">
        <v>5000</v>
      </c>
      <c r="F6" s="86">
        <v>6000</v>
      </c>
    </row>
    <row r="7" spans="1:7" s="35" customFormat="1" x14ac:dyDescent="0.25">
      <c r="A7" s="11">
        <v>322</v>
      </c>
      <c r="B7" s="11" t="s">
        <v>74</v>
      </c>
      <c r="C7" s="80">
        <v>197750</v>
      </c>
      <c r="D7" s="140">
        <v>179838</v>
      </c>
      <c r="E7" s="78">
        <v>180000</v>
      </c>
      <c r="F7" s="80">
        <v>250000</v>
      </c>
    </row>
    <row r="8" spans="1:7" x14ac:dyDescent="0.25">
      <c r="A8" s="87">
        <v>324</v>
      </c>
      <c r="B8" s="11" t="s">
        <v>103</v>
      </c>
      <c r="C8" s="80">
        <v>5000</v>
      </c>
      <c r="D8" s="80">
        <v>5000</v>
      </c>
      <c r="E8" s="78">
        <v>5000</v>
      </c>
      <c r="F8" s="80">
        <v>100000</v>
      </c>
    </row>
    <row r="9" spans="1:7" x14ac:dyDescent="0.25">
      <c r="A9" s="87">
        <v>325</v>
      </c>
      <c r="B9" s="87" t="s">
        <v>104</v>
      </c>
      <c r="C9" s="80">
        <v>8500</v>
      </c>
      <c r="D9" s="140">
        <v>1100</v>
      </c>
      <c r="E9" s="78">
        <v>1100</v>
      </c>
      <c r="F9" s="80">
        <v>8500</v>
      </c>
    </row>
    <row r="10" spans="1:7" s="35" customFormat="1" x14ac:dyDescent="0.25">
      <c r="A10" s="90">
        <v>327</v>
      </c>
      <c r="B10" s="87" t="s">
        <v>113</v>
      </c>
      <c r="C10" s="80">
        <v>12000</v>
      </c>
      <c r="D10" s="80">
        <v>12000</v>
      </c>
      <c r="E10" s="78">
        <v>12000</v>
      </c>
      <c r="F10" s="80">
        <v>12000</v>
      </c>
    </row>
    <row r="11" spans="1:7" s="35" customFormat="1" x14ac:dyDescent="0.25">
      <c r="A11" s="90">
        <v>328</v>
      </c>
      <c r="B11" s="87" t="s">
        <v>44</v>
      </c>
      <c r="C11" s="80">
        <v>3471.7</v>
      </c>
      <c r="D11" s="140">
        <v>2704.7</v>
      </c>
      <c r="E11" s="78">
        <v>2704.7</v>
      </c>
      <c r="F11" s="80">
        <v>5000</v>
      </c>
    </row>
    <row r="12" spans="1:7" s="35" customFormat="1" x14ac:dyDescent="0.25">
      <c r="A12" s="90">
        <v>329</v>
      </c>
      <c r="B12" s="87" t="s">
        <v>78</v>
      </c>
      <c r="C12" s="80">
        <v>3500</v>
      </c>
      <c r="D12" s="80">
        <v>3500</v>
      </c>
      <c r="E12" s="78">
        <v>3500</v>
      </c>
      <c r="F12" s="80">
        <v>0</v>
      </c>
    </row>
    <row r="13" spans="1:7" s="35" customFormat="1" x14ac:dyDescent="0.25">
      <c r="A13" s="90">
        <v>330</v>
      </c>
      <c r="B13" s="87" t="s">
        <v>114</v>
      </c>
      <c r="C13" s="80">
        <v>10000</v>
      </c>
      <c r="D13" s="80">
        <v>10000</v>
      </c>
      <c r="E13" s="78">
        <v>10000</v>
      </c>
      <c r="F13" s="80">
        <v>30000</v>
      </c>
    </row>
    <row r="14" spans="1:7" s="35" customFormat="1" x14ac:dyDescent="0.25">
      <c r="A14" s="87">
        <v>331</v>
      </c>
      <c r="B14" s="88" t="s">
        <v>79</v>
      </c>
      <c r="C14" s="80">
        <v>5000</v>
      </c>
      <c r="D14" s="80">
        <v>5000</v>
      </c>
      <c r="E14" s="78">
        <v>5000</v>
      </c>
      <c r="F14" s="80">
        <v>0</v>
      </c>
    </row>
    <row r="15" spans="1:7" s="35" customFormat="1" x14ac:dyDescent="0.25">
      <c r="A15" s="89" t="s">
        <v>98</v>
      </c>
      <c r="B15" s="87" t="s">
        <v>80</v>
      </c>
      <c r="C15" s="80">
        <v>2353.75</v>
      </c>
      <c r="D15" s="78">
        <v>2353.75</v>
      </c>
      <c r="E15" s="78">
        <v>2353.75</v>
      </c>
      <c r="F15" s="80">
        <v>2353.75</v>
      </c>
    </row>
    <row r="16" spans="1:7" s="74" customFormat="1" x14ac:dyDescent="0.25">
      <c r="A16" s="89">
        <v>335</v>
      </c>
      <c r="B16" s="89" t="s">
        <v>81</v>
      </c>
      <c r="C16" s="81">
        <v>3000</v>
      </c>
      <c r="D16" s="82">
        <v>3000</v>
      </c>
      <c r="E16" s="82">
        <v>3000</v>
      </c>
      <c r="F16" s="81">
        <v>3000</v>
      </c>
      <c r="G16" s="9"/>
    </row>
    <row r="17" spans="1:7" s="74" customFormat="1" x14ac:dyDescent="0.25">
      <c r="A17" s="87">
        <v>336</v>
      </c>
      <c r="B17" s="87" t="s">
        <v>82</v>
      </c>
      <c r="C17" s="81">
        <v>3422.75</v>
      </c>
      <c r="D17" s="141">
        <v>2622.75</v>
      </c>
      <c r="E17" s="82">
        <v>2622.75</v>
      </c>
      <c r="F17" s="81">
        <v>5000</v>
      </c>
      <c r="G17" s="9"/>
    </row>
    <row r="18" spans="1:7" s="74" customFormat="1" x14ac:dyDescent="0.25">
      <c r="A18" s="87">
        <v>337</v>
      </c>
      <c r="B18" s="87" t="s">
        <v>93</v>
      </c>
      <c r="C18" s="81">
        <v>2000</v>
      </c>
      <c r="D18" s="141">
        <v>2000</v>
      </c>
      <c r="E18" s="82">
        <v>2000</v>
      </c>
      <c r="F18" s="81">
        <v>0</v>
      </c>
      <c r="G18" s="9"/>
    </row>
    <row r="19" spans="1:7" s="74" customFormat="1" x14ac:dyDescent="0.25">
      <c r="A19" s="87">
        <v>338</v>
      </c>
      <c r="B19" s="89" t="s">
        <v>83</v>
      </c>
      <c r="C19" s="81">
        <v>3000</v>
      </c>
      <c r="D19" s="141">
        <v>3000</v>
      </c>
      <c r="E19" s="82">
        <v>0</v>
      </c>
      <c r="F19" s="81">
        <v>3000</v>
      </c>
      <c r="G19" s="9"/>
    </row>
    <row r="20" spans="1:7" s="35" customFormat="1" x14ac:dyDescent="0.25">
      <c r="A20" s="87">
        <v>339</v>
      </c>
      <c r="B20" s="87" t="s">
        <v>92</v>
      </c>
      <c r="C20" s="80">
        <v>55000</v>
      </c>
      <c r="D20" s="140">
        <v>55000</v>
      </c>
      <c r="E20" s="78">
        <v>55000</v>
      </c>
      <c r="F20" s="80">
        <v>60000</v>
      </c>
      <c r="G20" s="5"/>
    </row>
    <row r="21" spans="1:7" s="35" customFormat="1" x14ac:dyDescent="0.25">
      <c r="A21" s="87">
        <v>340</v>
      </c>
      <c r="B21" s="87" t="s">
        <v>84</v>
      </c>
      <c r="C21" s="80">
        <v>12500</v>
      </c>
      <c r="D21" s="140">
        <v>12500</v>
      </c>
      <c r="E21" s="78">
        <v>12500</v>
      </c>
      <c r="F21" s="80">
        <v>16000</v>
      </c>
      <c r="G21"/>
    </row>
    <row r="22" spans="1:7" s="35" customFormat="1" x14ac:dyDescent="0.25">
      <c r="A22" s="87">
        <v>341</v>
      </c>
      <c r="B22" s="87" t="s">
        <v>85</v>
      </c>
      <c r="C22" s="80">
        <v>5013.51</v>
      </c>
      <c r="D22" s="140">
        <v>0</v>
      </c>
      <c r="E22" s="78">
        <v>0</v>
      </c>
      <c r="F22" s="80">
        <v>0</v>
      </c>
      <c r="G22"/>
    </row>
    <row r="23" spans="1:7" s="35" customFormat="1" x14ac:dyDescent="0.25">
      <c r="A23" s="11">
        <v>342</v>
      </c>
      <c r="B23" s="87" t="s">
        <v>86</v>
      </c>
      <c r="C23" s="80">
        <v>120</v>
      </c>
      <c r="D23" s="109">
        <v>-3860</v>
      </c>
      <c r="E23" s="94">
        <v>-3860</v>
      </c>
      <c r="F23" s="80">
        <v>5000</v>
      </c>
      <c r="G23"/>
    </row>
    <row r="24" spans="1:7" s="35" customFormat="1" x14ac:dyDescent="0.25">
      <c r="A24" s="11">
        <v>343</v>
      </c>
      <c r="B24" s="87" t="s">
        <v>87</v>
      </c>
      <c r="C24" s="80">
        <v>2000</v>
      </c>
      <c r="D24" s="140">
        <v>2000</v>
      </c>
      <c r="E24" s="94">
        <v>2000</v>
      </c>
      <c r="F24" s="80">
        <v>2000</v>
      </c>
      <c r="G24"/>
    </row>
    <row r="25" spans="1:7" s="35" customFormat="1" x14ac:dyDescent="0.25">
      <c r="A25" s="11">
        <v>345</v>
      </c>
      <c r="B25" s="87" t="s">
        <v>88</v>
      </c>
      <c r="C25" s="80">
        <v>10000</v>
      </c>
      <c r="D25" s="140">
        <v>4825</v>
      </c>
      <c r="E25" s="94">
        <v>4825</v>
      </c>
      <c r="F25" s="80">
        <v>15000</v>
      </c>
      <c r="G25"/>
    </row>
    <row r="26" spans="1:7" s="35" customFormat="1" x14ac:dyDescent="0.25">
      <c r="A26" s="11">
        <v>347</v>
      </c>
      <c r="B26" s="87" t="s">
        <v>115</v>
      </c>
      <c r="C26" s="80">
        <v>6792.19</v>
      </c>
      <c r="D26" s="140">
        <v>6067.24</v>
      </c>
      <c r="E26" s="94">
        <v>0</v>
      </c>
      <c r="F26" s="80">
        <v>0</v>
      </c>
      <c r="G26"/>
    </row>
    <row r="27" spans="1:7" s="35" customFormat="1" x14ac:dyDescent="0.25">
      <c r="A27" s="11">
        <v>348</v>
      </c>
      <c r="B27" s="87" t="s">
        <v>116</v>
      </c>
      <c r="C27" s="80">
        <v>6451.69</v>
      </c>
      <c r="D27" s="140">
        <v>5414.89</v>
      </c>
      <c r="E27" s="78">
        <v>5414.89</v>
      </c>
      <c r="F27" s="80">
        <v>10000</v>
      </c>
      <c r="G27"/>
    </row>
    <row r="28" spans="1:7" s="35" customFormat="1" x14ac:dyDescent="0.25">
      <c r="A28" s="11">
        <v>349</v>
      </c>
      <c r="B28" s="87" t="s">
        <v>151</v>
      </c>
      <c r="C28" s="80">
        <v>5000</v>
      </c>
      <c r="D28" s="140">
        <v>5000</v>
      </c>
      <c r="E28" s="78">
        <v>0</v>
      </c>
      <c r="F28" s="80">
        <v>5000</v>
      </c>
      <c r="G28"/>
    </row>
    <row r="29" spans="1:7" s="35" customFormat="1" x14ac:dyDescent="0.25">
      <c r="A29" s="11">
        <v>350</v>
      </c>
      <c r="B29" s="87" t="s">
        <v>105</v>
      </c>
      <c r="C29" s="80">
        <v>6845</v>
      </c>
      <c r="D29" s="140">
        <v>399.76</v>
      </c>
      <c r="E29" s="78">
        <v>0</v>
      </c>
      <c r="F29" s="80">
        <v>10000</v>
      </c>
      <c r="G29"/>
    </row>
    <row r="30" spans="1:7" x14ac:dyDescent="0.25">
      <c r="A30" s="75"/>
      <c r="B30" s="79" t="s">
        <v>76</v>
      </c>
      <c r="C30" s="80">
        <f>SUM(C3:C29)</f>
        <v>724204.58999999985</v>
      </c>
      <c r="D30" s="80">
        <f>SUM(D3:D29)</f>
        <v>716240.09</v>
      </c>
      <c r="E30" s="80">
        <f t="shared" ref="E30" si="0">SUM(E3:E29)</f>
        <v>736411.09</v>
      </c>
      <c r="F30" s="80">
        <f>SUM(F3:F29)</f>
        <v>720293.75</v>
      </c>
    </row>
    <row r="31" spans="1:7" ht="16.5" customHeight="1" x14ac:dyDescent="0.25">
      <c r="B31" s="36"/>
      <c r="C31" s="37"/>
      <c r="D31" s="37"/>
      <c r="F31" s="37"/>
    </row>
    <row r="32" spans="1:7" x14ac:dyDescent="0.25">
      <c r="C32" s="4"/>
      <c r="D32" s="4"/>
      <c r="F32" s="4"/>
    </row>
  </sheetData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EE1A-3611-41ED-AFE4-361A05593518}">
  <dimension ref="A1:E12"/>
  <sheetViews>
    <sheetView tabSelected="1" workbookViewId="0">
      <selection activeCell="H17" sqref="H17"/>
    </sheetView>
  </sheetViews>
  <sheetFormatPr defaultRowHeight="15" x14ac:dyDescent="0.25"/>
  <cols>
    <col min="1" max="1" width="16" customWidth="1"/>
    <col min="2" max="2" width="8.28515625" customWidth="1"/>
    <col min="3" max="3" width="10.5703125" customWidth="1"/>
    <col min="4" max="4" width="13.85546875" customWidth="1"/>
    <col min="5" max="5" width="27.140625" customWidth="1"/>
  </cols>
  <sheetData>
    <row r="1" spans="1:5" x14ac:dyDescent="0.25">
      <c r="A1" t="s">
        <v>94</v>
      </c>
    </row>
    <row r="3" spans="1:5" x14ac:dyDescent="0.25">
      <c r="B3" s="6" t="s">
        <v>97</v>
      </c>
      <c r="C3" s="4" t="s">
        <v>95</v>
      </c>
      <c r="D3" s="4" t="s">
        <v>96</v>
      </c>
    </row>
    <row r="4" spans="1:5" x14ac:dyDescent="0.25">
      <c r="A4" t="s">
        <v>132</v>
      </c>
      <c r="B4" s="96">
        <v>0</v>
      </c>
      <c r="C4" s="95">
        <v>89.91</v>
      </c>
      <c r="D4" s="95">
        <f>SUM(C4*3129.7)</f>
        <v>281391.32699999999</v>
      </c>
    </row>
    <row r="5" spans="1:5" x14ac:dyDescent="0.25">
      <c r="B5" s="96">
        <v>0.01</v>
      </c>
      <c r="C5" s="95">
        <f>SUM(C4/100)+C4</f>
        <v>90.809100000000001</v>
      </c>
      <c r="D5" s="95">
        <f>SUM(C5*3129.7)</f>
        <v>284205.24027000001</v>
      </c>
    </row>
    <row r="6" spans="1:5" x14ac:dyDescent="0.25">
      <c r="A6" s="106"/>
      <c r="B6" s="107">
        <v>0.02</v>
      </c>
      <c r="C6" s="108">
        <f>SUM(C5/100)+C5</f>
        <v>91.717191</v>
      </c>
      <c r="D6" s="108">
        <f>SUM(C6*3129.7)</f>
        <v>287047.29267269996</v>
      </c>
      <c r="E6" s="106" t="s">
        <v>155</v>
      </c>
    </row>
    <row r="7" spans="1:5" x14ac:dyDescent="0.25">
      <c r="A7" s="100"/>
      <c r="B7" s="101">
        <v>0.03</v>
      </c>
      <c r="C7" s="102">
        <f>SUM(C6/100)+C6</f>
        <v>92.634362909999993</v>
      </c>
      <c r="D7" s="102">
        <f t="shared" ref="D7:D9" si="0">SUM(C7*3129.7)</f>
        <v>289917.76559942699</v>
      </c>
      <c r="E7" s="100" t="s">
        <v>153</v>
      </c>
    </row>
    <row r="8" spans="1:5" x14ac:dyDescent="0.25">
      <c r="A8" s="103"/>
      <c r="B8" s="104">
        <v>0.04</v>
      </c>
      <c r="C8" s="105">
        <f t="shared" ref="C8:C9" si="1">SUM(C7/100)+C7</f>
        <v>93.560706539099996</v>
      </c>
      <c r="D8" s="105">
        <f t="shared" si="0"/>
        <v>292816.94325542124</v>
      </c>
      <c r="E8" s="103" t="s">
        <v>154</v>
      </c>
    </row>
    <row r="9" spans="1:5" x14ac:dyDescent="0.25">
      <c r="A9" s="97"/>
      <c r="B9" s="98">
        <v>0.05</v>
      </c>
      <c r="C9" s="95">
        <f t="shared" si="1"/>
        <v>94.496313604490993</v>
      </c>
      <c r="D9" s="99">
        <f t="shared" si="0"/>
        <v>295745.11268797546</v>
      </c>
    </row>
    <row r="10" spans="1:5" x14ac:dyDescent="0.25">
      <c r="C10" s="95"/>
      <c r="D10" s="95"/>
    </row>
    <row r="11" spans="1:5" x14ac:dyDescent="0.25">
      <c r="C11" s="95"/>
      <c r="D11" s="95"/>
    </row>
    <row r="12" spans="1:5" x14ac:dyDescent="0.25">
      <c r="C12" s="95"/>
      <c r="D12" s="9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4F5FA49FF9CA47AEE0310B3A152F70" ma:contentTypeVersion="10" ma:contentTypeDescription="Create a new document." ma:contentTypeScope="" ma:versionID="f3576b545ee4ef4910470ffa3fadebd5">
  <xsd:schema xmlns:xsd="http://www.w3.org/2001/XMLSchema" xmlns:xs="http://www.w3.org/2001/XMLSchema" xmlns:p="http://schemas.microsoft.com/office/2006/metadata/properties" xmlns:ns3="55d77c30-ce3e-49b9-b834-0e3862185841" targetNamespace="http://schemas.microsoft.com/office/2006/metadata/properties" ma:root="true" ma:fieldsID="2854bcc3ae25c8f956c407b798fe510c" ns3:_="">
    <xsd:import namespace="55d77c30-ce3e-49b9-b834-0e38621858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77c30-ce3e-49b9-b834-0e3862185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9B3AC2-72F3-4FB1-888D-AEF6CDB87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0988DA-5B6C-4A4B-9C1D-14F035828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77c30-ce3e-49b9-b834-0e38621858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5B7DF-FDD8-4B69-93CD-36C019982143}">
  <ds:schemaRefs>
    <ds:schemaRef ds:uri="55d77c30-ce3e-49b9-b834-0e3862185841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Budget for 2026-27</vt:lpstr>
      <vt:lpstr>Reserves </vt:lpstr>
      <vt:lpstr>Precept Increases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Linfield</dc:creator>
  <cp:lastModifiedBy>Office  Manager</cp:lastModifiedBy>
  <cp:lastPrinted>2025-11-07T17:57:39Z</cp:lastPrinted>
  <dcterms:created xsi:type="dcterms:W3CDTF">2019-11-18T14:14:42Z</dcterms:created>
  <dcterms:modified xsi:type="dcterms:W3CDTF">2025-11-07T17:57:47Z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0x010100744F5FA49FF9CA47AEE0310B3A152F70</vt:lpwstr>
  </property>
</Properties>
</file>